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992E80DE-8DDC-414C-A285-D4B6356E1D9C}" xr6:coauthVersionLast="47" xr6:coauthVersionMax="47" xr10:uidLastSave="{00000000-0000-0000-0000-000000000000}"/>
  <workbookProtection workbookAlgorithmName="SHA-512" workbookHashValue="DWuyiQTnG+t2PqfDY+TAlVz1hyAk47UtVtQa2B1ifPYWLiahe835bvxXORnfSoP6OQenRaw6+mxP7tw5LzzKJA==" workbookSaltValue="ob/a/HbCW/fbxar5QJVF7w==" workbookSpinCount="100000" lockStructure="1"/>
  <bookViews>
    <workbookView xWindow="28800" yWindow="0" windowWidth="15360" windowHeight="16680" xr2:uid="{00000000-000D-0000-FFFF-FFFF00000000}"/>
  </bookViews>
  <sheets>
    <sheet name="医療機関情報" sheetId="4" r:id="rId1"/>
    <sheet name="遺伝子検査一覧表" sheetId="7" r:id="rId2"/>
    <sheet name="secret" sheetId="8" state="very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A11" i="4"/>
  <c r="B12" i="4" a="1"/>
  <c r="B12" i="4" l="1"/>
  <c r="B13" i="4" l="1"/>
  <c r="B1" i="8" s="1"/>
  <c r="B3" i="8" s="1"/>
  <c r="B16" i="4"/>
  <c r="A42" i="4" a="1"/>
  <c r="A42" i="4" l="1"/>
  <c r="D3" i="8"/>
  <c r="D2" i="8"/>
  <c r="D1" i="8"/>
  <c r="D4" i="8" l="1"/>
  <c r="D5" i="8"/>
  <c r="D12" i="8" l="1"/>
  <c r="D13" i="8"/>
  <c r="D14" i="8"/>
  <c r="D15" i="8"/>
  <c r="D16" i="8"/>
  <c r="D17" i="8"/>
  <c r="D18" i="8"/>
  <c r="D19" i="8"/>
  <c r="D20" i="8"/>
  <c r="D21" i="8"/>
  <c r="D22" i="8"/>
  <c r="D23" i="8"/>
  <c r="D24" i="8"/>
  <c r="D25" i="8"/>
  <c r="D26" i="8"/>
  <c r="D27" i="8"/>
  <c r="D28" i="8"/>
  <c r="D29" i="8"/>
  <c r="D8" i="8" l="1"/>
  <c r="D7"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<sst xmlns="http://schemas.openxmlformats.org/spreadsheetml/2006/main" count="1241" uniqueCount="1088">
  <si>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</si>
  <si>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</si>
  <si>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</si>
  <si>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</si>
  <si>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</si>
  <si>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報告書外解析対象遺伝子</t>
    <rPh sb="0" eb="3">
      <t>ホウコクショ</t>
    </rPh>
    <rPh sb="3" eb="4">
      <t>ガイ</t>
    </rPh>
    <rPh sb="4" eb="6">
      <t>カイセキ</t>
    </rPh>
    <rPh sb="6" eb="8">
      <t>タイショウ</t>
    </rPh>
    <rPh sb="8" eb="11">
      <t>イデンシ</t>
    </rPh>
    <phoneticPr fontId="1"/>
  </si>
  <si>
    <t>骨形成不全症遺伝子検査</t>
  </si>
  <si>
    <t>患者様から検査同意(書)取得を前提としています</t>
    <rPh sb="10" eb="11">
      <t>ショ</t>
    </rPh>
    <phoneticPr fontId="2"/>
  </si>
  <si>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</si>
  <si>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</si>
  <si>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　報告書には記載しません。解析時の参考にさせて頂きます。</t>
    <rPh sb="1" eb="4">
      <t>ホウコクショ</t>
    </rPh>
    <rPh sb="6" eb="8">
      <t>キサイ</t>
    </rPh>
    <rPh sb="13" eb="15">
      <t>カイセキ</t>
    </rPh>
    <rPh sb="15" eb="16">
      <t>ジ</t>
    </rPh>
    <rPh sb="17" eb="19">
      <t>サンコウ</t>
    </rPh>
    <rPh sb="23" eb="24">
      <t>イタダ</t>
    </rPh>
    <phoneticPr fontId="2"/>
  </si>
  <si>
    <t>　整数で入力して下さい。報告書には記載しません。解析時の参考にさせていただきます。</t>
    <rPh sb="1" eb="3">
      <t>セイスウ</t>
    </rPh>
    <rPh sb="4" eb="6">
      <t>ニュウリョク</t>
    </rPh>
    <rPh sb="8" eb="9">
      <t>クダ</t>
    </rPh>
    <rPh sb="12" eb="15">
      <t>ホウコクショ</t>
    </rPh>
    <rPh sb="17" eb="19">
      <t>キサイ</t>
    </rPh>
    <rPh sb="24" eb="27">
      <t>カイセキジ</t>
    </rPh>
    <rPh sb="28" eb="30">
      <t>サンコウ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</si>
  <si>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</si>
  <si>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</si>
  <si>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</si>
  <si>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</si>
  <si>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</si>
  <si>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</si>
  <si>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</si>
  <si>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</si>
  <si>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</si>
  <si>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</si>
  <si>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</si>
  <si>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</si>
  <si>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</si>
  <si>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</si>
  <si>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</si>
  <si>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</si>
  <si>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</si>
  <si>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</si>
  <si>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</si>
  <si>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</si>
  <si>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</si>
  <si>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</si>
  <si>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</si>
  <si>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</si>
  <si>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</si>
  <si>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</si>
  <si>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t>遺伝子検査名</t>
    </r>
    <r>
      <rPr>
        <sz val="10.5"/>
        <color rgb="FFFF0000"/>
        <rFont val="ＭＳ ゴシック"/>
        <family val="3"/>
        <charset val="128"/>
      </rPr>
      <t>（必須）</t>
    </r>
    <r>
      <rPr>
        <sz val="10.5"/>
        <rFont val="ＭＳ ゴシック"/>
        <family val="3"/>
        <charset val="128"/>
      </rPr>
      <t>：</t>
    </r>
    <rPh sb="0" eb="3">
      <t>イデンシ</t>
    </rPh>
    <rPh sb="3" eb="5">
      <t>ケンサ</t>
    </rPh>
    <rPh sb="5" eb="6">
      <t>メイ</t>
    </rPh>
    <rPh sb="7" eb="9">
      <t>ヒッス</t>
    </rPh>
    <phoneticPr fontId="2"/>
  </si>
  <si>
    <r>
      <t>検査コード番号</t>
    </r>
    <r>
      <rPr>
        <sz val="10.5"/>
        <color rgb="FFFF0000"/>
        <rFont val="ＭＳ ゴシック"/>
        <family val="3"/>
        <charset val="128"/>
      </rPr>
      <t>（必須）</t>
    </r>
    <r>
      <rPr>
        <sz val="10.5"/>
        <rFont val="ＭＳ ゴシック"/>
        <family val="3"/>
        <charset val="128"/>
      </rPr>
      <t>：</t>
    </r>
    <rPh sb="8" eb="10">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</si>
  <si>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</si>
  <si>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</si>
  <si>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</si>
  <si>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</si>
  <si>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</si>
  <si>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</si>
  <si>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</si>
  <si>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</si>
  <si>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</si>
  <si>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※注意事項</t>
    <rPh sb="1" eb="3">
      <t>チュウイ</t>
    </rPh>
    <rPh sb="3" eb="5">
      <t>ジコウ</t>
    </rPh>
    <phoneticPr fontId="2"/>
  </si>
  <si>
    <t xml:space="preserve">
</t>
    <phoneticPr fontId="2"/>
  </si>
  <si>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</si>
  <si>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</si>
  <si>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</si>
  <si>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BHD症候群遺伝子検査</t>
  </si>
  <si>
    <t>BHD_BHD_v1</t>
  </si>
  <si>
    <t>FLCN</t>
  </si>
  <si>
    <t>none</t>
  </si>
  <si>
    <t>常染色体優性多発性嚢胞腎遺伝子検査</t>
  </si>
  <si>
    <t>PKD_ADPKD_v1</t>
  </si>
  <si>
    <t>PKD1,PKD2</t>
  </si>
  <si>
    <t>副腎疾患遺伝子検査</t>
  </si>
  <si>
    <t>END_AGD_v3</t>
  </si>
  <si>
    <t>CDKN1C,CYP11A1,CYP11B1,CYP17A1,HSD3B2,NNT,NR0B1,POR,STAR,NR5A1</t>
  </si>
  <si>
    <t>成長障害遺伝子検査</t>
  </si>
  <si>
    <t>END_GDO_v2</t>
  </si>
  <si>
    <t>ACAN,FGFR3,GH1,GHR,GHRHR,GHSR,IGF1,IGF1R,IGFALS,JAK2,NPR2,SHOX,STAT5B,CDKN1C,GNAS,IGF2</t>
  </si>
  <si>
    <t>性分化疾患遺伝子検査(Y染色体を含むまたは不明な場合)</t>
  </si>
  <si>
    <t>性分化疾患遺伝子検査(Y染色体を含まない場合)</t>
  </si>
  <si>
    <t>性成熟疾患遺伝子検査</t>
  </si>
  <si>
    <t>下垂体機能障害遺伝子検査</t>
  </si>
  <si>
    <t>END_PDF_v2</t>
  </si>
  <si>
    <t>HESX1,LHX3,LHX4,OTX2,POU1F1,PROKR2,PROP1,SOX2,SOX3,CHD7,FGF8,FGFR1,GLI2,IGSF1,KISS1R,SOX10,WDR11</t>
  </si>
  <si>
    <t>糖代謝異常症遺伝子検査</t>
  </si>
  <si>
    <t>卵巣機能不全症遺伝子検査</t>
  </si>
  <si>
    <t>END_OVD_v1</t>
  </si>
  <si>
    <t>AIRE,BMP15,TWNK,ERCC6,CYP17A1,FOXL2,FSHR,HFM1,HSD17B4,LARS2,NANOS3,NOBOX,NOG,NR5A1,POF1B,POR,RSPO1,STAR</t>
  </si>
  <si>
    <t>骨端異形成症遺伝子検査</t>
  </si>
  <si>
    <t>MPD_MPD_v1</t>
  </si>
  <si>
    <t>COL10A1,COL11A1,COL11A2,COL2A1,COL3A1,COL9A1,COL9A2,COL9A3,COMP,MATN3,SLC26A2</t>
  </si>
  <si>
    <t>遺伝性低リン血症性くる病遺伝子検査</t>
  </si>
  <si>
    <t>NIN_LPR_v1</t>
  </si>
  <si>
    <t>PHEX,FGF23,DMP1,ENPP1,FAM20C,FGFR1,PTH1R,SLC34A3,SLC9A3R1,CLCN5,OCRL,CYP2R1,HNRNPC,CYP3A4,NF1,SLC34A1</t>
  </si>
  <si>
    <t>ピルビン酸脱水素酵素複合体欠損症遺伝子検査</t>
  </si>
  <si>
    <t>PDD_PDD_v1</t>
  </si>
  <si>
    <t>PDHA1,PDHB,DLAT,DLD,PDP1,PDP2,PDK1,PDK2,PDK3,PDK4,PDHX,LIAS</t>
  </si>
  <si>
    <t>アルカプトン尿症遺伝子検査</t>
  </si>
  <si>
    <t>AKU_HGD_v1</t>
  </si>
  <si>
    <t>HGD</t>
  </si>
  <si>
    <t>稀な骨粗鬆症遺伝子検査</t>
  </si>
  <si>
    <t>ROP_ROP_v1</t>
  </si>
  <si>
    <t>X連鎖性遺伝性水頭症遺伝子検査</t>
  </si>
  <si>
    <t>XHC_XHC_v1</t>
  </si>
  <si>
    <t>L1CAM</t>
  </si>
  <si>
    <t>遺伝性副甲状腺機能亢進症遺伝子検査</t>
  </si>
  <si>
    <t>HPT_HPT_v1</t>
  </si>
  <si>
    <t>MEN1,CDKN1B,RET,CASR,GNA11,AP2S1,CDC73,GCM2</t>
  </si>
  <si>
    <t>遺伝性肺高血圧症遺伝子検査</t>
  </si>
  <si>
    <t>レッシュ・ナイハン症候群遺伝子検査</t>
  </si>
  <si>
    <t>LNS_LNS_v1</t>
  </si>
  <si>
    <t>HPRT1</t>
  </si>
  <si>
    <t>孔脳症・裂脳症遺伝子検査</t>
  </si>
  <si>
    <t>NMD_NMD_v1</t>
  </si>
  <si>
    <t>COL4A1,COL4A2</t>
  </si>
  <si>
    <t>クリスタリン網膜症遺伝子検査</t>
  </si>
  <si>
    <t>BCR_BCR_v1</t>
  </si>
  <si>
    <t>Cantu症候群遺伝子検査</t>
  </si>
  <si>
    <t>CTS_CTS_v1</t>
  </si>
  <si>
    <t>ABCC9,KCNJ8</t>
  </si>
  <si>
    <t>血友病A遺伝子検査</t>
  </si>
  <si>
    <t>HMP_HPA_v1</t>
  </si>
  <si>
    <t>F8</t>
  </si>
  <si>
    <t>血友病B遺伝子検査</t>
  </si>
  <si>
    <t>HMP_HPB_v1</t>
  </si>
  <si>
    <t>F9</t>
  </si>
  <si>
    <t>反復発作性運動失調症遺伝子検査</t>
  </si>
  <si>
    <t>家族性片麻痺性片頭痛遺伝子検査</t>
  </si>
  <si>
    <t>FHM_FHM_v1</t>
  </si>
  <si>
    <t>CACNA1A,ATP1A2,SCN1A</t>
  </si>
  <si>
    <t>グルコース-6-リン酸脱水素酵素欠乏症遺伝子検査</t>
  </si>
  <si>
    <t>G6PD_G6PD_v1</t>
  </si>
  <si>
    <t>G6PD</t>
  </si>
  <si>
    <t>Dubin-Johnson症候群およびRotor症候群遺伝子検査</t>
  </si>
  <si>
    <t>DJR_DJR_v1</t>
  </si>
  <si>
    <t>ABCC2,SLCO1B1,SLCO1B3</t>
  </si>
  <si>
    <t>レット症候群遺伝子検査</t>
  </si>
  <si>
    <t>家族性海綿状血管腫遺伝子検査</t>
  </si>
  <si>
    <t>CCM_CCM_v1</t>
  </si>
  <si>
    <t>KRIT1,CCM2,PDCD10</t>
  </si>
  <si>
    <t>APRT欠損症遺伝子検査</t>
  </si>
  <si>
    <t>APT_APT_v1</t>
  </si>
  <si>
    <t>APRT</t>
  </si>
  <si>
    <t>カムラティ・エンゲルマン症候群遺伝子検査</t>
  </si>
  <si>
    <t>CED_CED_v1</t>
  </si>
  <si>
    <t>TGFB1</t>
  </si>
  <si>
    <t>遺伝性副甲状腺機能低下症遺伝子検査</t>
  </si>
  <si>
    <t>OPT_OPT_v1</t>
  </si>
  <si>
    <t>CASR,GNA11,GCM2,TBX1,TBX2,NEBL,CHD7,SEMA3E,GATA3,TBCE,FAM111A,PTH,SOX3,AIRE,NLRP5,HADHA,HADHB,ACADM,DHCR7,CLDN16,CLDN19,TRPM6</t>
  </si>
  <si>
    <t>Stickler症候群遺伝子検査</t>
  </si>
  <si>
    <t>STI_STI_v1</t>
  </si>
  <si>
    <t>COL2A1,COL11A1,COL11A2,COL9A1,COL9A2</t>
  </si>
  <si>
    <t>メイ・ヘグリン異常症遺伝子検査</t>
  </si>
  <si>
    <t>MHA_MHA_v1</t>
  </si>
  <si>
    <t>MYH9</t>
  </si>
  <si>
    <t>AIR_AIR_v1</t>
  </si>
  <si>
    <t>PAX6</t>
  </si>
  <si>
    <t>肢先端脳梁症候群遺伝子検査</t>
  </si>
  <si>
    <t>ACC_ACC_v1</t>
  </si>
  <si>
    <t>KIF7</t>
  </si>
  <si>
    <t>Nager症候群遺伝子検査</t>
  </si>
  <si>
    <t>NAG_NAG_v1</t>
  </si>
  <si>
    <t>SF3B4</t>
  </si>
  <si>
    <t>疾患名</t>
    <rPh sb="0" eb="2">
      <t>シッカン</t>
    </rPh>
    <rPh sb="2" eb="3">
      <t>メイ</t>
    </rPh>
    <phoneticPr fontId="1"/>
  </si>
  <si>
    <t>シュプリンツェン-ゴールドバーグ症候群遺伝子検査</t>
  </si>
  <si>
    <t>SGS_SGS_v1</t>
  </si>
  <si>
    <t>SKI</t>
  </si>
  <si>
    <t>3-ヒドロキシ-3-メチルグルタリルCoA合成酵素欠損症遺伝子検査</t>
  </si>
  <si>
    <t>3H3M_CSD_v1</t>
  </si>
  <si>
    <t>HMGCS2</t>
  </si>
  <si>
    <t>-</t>
    <phoneticPr fontId="2"/>
  </si>
  <si>
    <t>低汗性外胚葉形成不全症遺伝子検査</t>
  </si>
  <si>
    <t>AED_AED_v1</t>
  </si>
  <si>
    <t>EDA,EDAR,EDARADD</t>
  </si>
  <si>
    <t>NIN_OIP_v2</t>
  </si>
  <si>
    <t>PLOD2,LRP5,ALPL,PLS3,LRP6,SEC24D</t>
  </si>
  <si>
    <t>家族性若年性高尿酸血症性腎症遺伝子検査</t>
  </si>
  <si>
    <t>JHN_JHN_v1</t>
  </si>
  <si>
    <t>UMOD</t>
  </si>
  <si>
    <t>骨パジェット病遺伝子検査</t>
  </si>
  <si>
    <t>PDB_PDB_v1</t>
  </si>
  <si>
    <t>TNFRSF11A,SQSTM1,TNFRSF11B,ZNF687</t>
  </si>
  <si>
    <t>ワールデンブルグ症候群遺伝子検査</t>
  </si>
  <si>
    <t>WS_WS_v1</t>
  </si>
  <si>
    <t>PAX3,MITF,SNAI2,SOX10,EDNRB,EDN3</t>
  </si>
  <si>
    <t>@</t>
    <phoneticPr fontId="2"/>
  </si>
  <si>
    <t>#</t>
    <phoneticPr fontId="2"/>
  </si>
  <si>
    <t>%</t>
    <phoneticPr fontId="2"/>
  </si>
  <si>
    <t>コケイン症候群遺伝子検査</t>
  </si>
  <si>
    <t>CS_CS_v1</t>
  </si>
  <si>
    <t>ERCC8,ERCC6,ERCC3,ERCC2,ERCC5</t>
  </si>
  <si>
    <t>RMRP</t>
  </si>
  <si>
    <t>軟骨毛髪低形成症遺伝子検査</t>
  </si>
  <si>
    <t>CHH_CHH_v1</t>
  </si>
  <si>
    <t>SCS_SCS_v1</t>
  </si>
  <si>
    <t>TWIST1,FGFR2</t>
  </si>
  <si>
    <t>PHS_PHS_v1</t>
  </si>
  <si>
    <t>GLI3</t>
  </si>
  <si>
    <t>DYM_DYM_v1</t>
  </si>
  <si>
    <t>DYM</t>
  </si>
  <si>
    <t>DYM遺伝子検査</t>
  </si>
  <si>
    <t>トリーチャーコリンズ症候群遺伝子検査</t>
  </si>
  <si>
    <t>TCS_TCS_v1</t>
  </si>
  <si>
    <t>TCOF1,POLR1B,POLR1C,POLR1D</t>
  </si>
  <si>
    <t>遺伝性平滑筋腫症及び腎細胞癌症候群遺伝子検査</t>
  </si>
  <si>
    <t>HLRCC_HLRCC_v1</t>
  </si>
  <si>
    <t>FH</t>
  </si>
  <si>
    <t>CASK</t>
  </si>
  <si>
    <t>コーエン症候群遺伝子検査</t>
  </si>
  <si>
    <t>Coh_Coh_v1</t>
  </si>
  <si>
    <t>VPS13B</t>
  </si>
  <si>
    <t>PLA2G6関連神経変性症遺伝子検査</t>
  </si>
  <si>
    <t>IND_IND_v1</t>
  </si>
  <si>
    <t>PLA2G6</t>
  </si>
  <si>
    <t>混合性マロン酸およびメチルマロン酸尿症遺伝子検査</t>
  </si>
  <si>
    <t>CMA_MMA_v1</t>
  </si>
  <si>
    <t>ACSF3,MLYCD</t>
  </si>
  <si>
    <t>常染色体劣性多発性嚢胞腎遺伝子検査</t>
  </si>
  <si>
    <t>PKD_ARPKD_v1</t>
  </si>
  <si>
    <t>PKHD1</t>
  </si>
  <si>
    <t>先天性腎尿路異常遺伝子検査</t>
  </si>
  <si>
    <t>CAKUT_CAKUT_v1</t>
  </si>
  <si>
    <t>PAX2,HNF1B,EYA1,SALL1,PBX1,GREB1L</t>
  </si>
  <si>
    <t>エリス・ファンクレフェルト症候群遺伝子検査</t>
  </si>
  <si>
    <t>EvCS_EvCS_v1</t>
  </si>
  <si>
    <t>EVC,EVC2</t>
  </si>
  <si>
    <t>ジュベール症候群遺伝子検査</t>
  </si>
  <si>
    <t>JSRD_JSRD_v1</t>
  </si>
  <si>
    <t>AHI1,ARL13B,B9D1,B9D2,C2CD3,CPLANE1,CC2D2A,CEP41,CEP104,CEP120,CEP290,CSPP1,IFT172,INPP5E,KIAA0556,KIAA0586,KIF7,MKS1,NPHP1,NPHP4,IQCB1,OFD1,PDE6D,POC1B,RPGRIP1L,TCTN1,TCTN2,TCTN3,TMEM67,TMEM107,TMEM138,TMEM216,TMEM231,TMEM237,TTC21B,ZNF423</t>
  </si>
  <si>
    <t>EXT1,EXT2,PTPN11</t>
  </si>
  <si>
    <t>WSS_WSS_v1</t>
  </si>
  <si>
    <t>KMT2A</t>
  </si>
  <si>
    <t>ウィーデマン・スタイナー症候群遺伝子検査</t>
  </si>
  <si>
    <t>基底細胞母斑症候群(ゴーリン症候群)遺伝子検査</t>
  </si>
  <si>
    <t>BCNS_BCNS_v1</t>
  </si>
  <si>
    <t>PTCH1,PTCH2,SMO,SUFU</t>
  </si>
  <si>
    <t>尿細管性電解質異常症遺伝子検査</t>
  </si>
  <si>
    <t>先天性フィブリノーゲン欠損症遺伝子検査</t>
  </si>
  <si>
    <t>AFG_AFG_v1</t>
  </si>
  <si>
    <t>FGA,FGB,FGG</t>
  </si>
  <si>
    <t>MICPCH症候群（CASK異常症）遺伝子検査</t>
  </si>
  <si>
    <t>CASK_CASK_v1</t>
  </si>
  <si>
    <t>屈曲肢異形成症遺伝子検査</t>
  </si>
  <si>
    <t>CD_CD_v1</t>
  </si>
  <si>
    <t>SOX9</t>
  </si>
  <si>
    <t>遺伝性ヘモクロマトーシス遺伝子検査</t>
  </si>
  <si>
    <t>HFE_HFE_v1</t>
  </si>
  <si>
    <t>ヘルマンスキー・パドラック症候群遺伝子検査</t>
  </si>
  <si>
    <t>HPS_HPS_v1</t>
  </si>
  <si>
    <t>AP3B1,HPS1,HPS3,HPS4,HPS5,HPS6</t>
  </si>
  <si>
    <t>SLC45A2,GPR143,TYRP1,TYR,OCA2,MC1R</t>
  </si>
  <si>
    <t>TYR NM_000372.5exon4及び5は相同領域があるため報告から除外します。</t>
  </si>
  <si>
    <t>進行性骨化性線維異形成症遺伝子検査</t>
  </si>
  <si>
    <t>FOP_FOP_v1</t>
  </si>
  <si>
    <t>ACVR1</t>
  </si>
  <si>
    <t>先天性甲状腺機能低下症遺伝子検査</t>
  </si>
  <si>
    <t>END_HOT_v1</t>
  </si>
  <si>
    <t>DUOX2(NM_014080)ex7は相同領域があるため、解析対象から除外する。</t>
  </si>
  <si>
    <t>バルデー・ビードル症候群遺伝子検査</t>
  </si>
  <si>
    <t>BBS_BBS_v1</t>
  </si>
  <si>
    <t>骨関連シリオパチー遺伝子検査</t>
  </si>
  <si>
    <t>BRC_BRC_v1</t>
  </si>
  <si>
    <t>CEP120,DYNC2H1,EVC,EVC2,IFT80,IFT81,IFT140,IFT172,KIAA0586,NEK1,TTC21B,WDR19,WDR34,WDR35,WDR60</t>
  </si>
  <si>
    <t>Renal tubular dysgenesis遺伝子検査</t>
  </si>
  <si>
    <t>RTD_RTD_v1</t>
  </si>
  <si>
    <t>ACE,AGT,AGTR1,REN</t>
  </si>
  <si>
    <t>遠位関節拘縮症遺伝子検査</t>
  </si>
  <si>
    <t>DA_DA_v1</t>
  </si>
  <si>
    <t>ECEL1,MYBPC1,MYH3,MYH8,PIEZO2,TNNI2,TNNT3,TPM2</t>
  </si>
  <si>
    <t>ラーセン症候群遺伝子検査</t>
  </si>
  <si>
    <t>LRS_LRS_v1</t>
  </si>
  <si>
    <t>FLNB,CHST3</t>
  </si>
  <si>
    <t>クラリーノ症候群遺伝子検査</t>
  </si>
  <si>
    <t>CUR_CUR_v1</t>
  </si>
  <si>
    <t>MNX1</t>
  </si>
  <si>
    <t>TLS_TLS_v1</t>
  </si>
  <si>
    <t>βサラセミア遺伝子検査</t>
  </si>
  <si>
    <t>HBB</t>
  </si>
  <si>
    <t>フルクトース-1,6-ビスホスファターゼ欠損症遺伝子検査</t>
  </si>
  <si>
    <t>FBPD_FBPD_v1</t>
  </si>
  <si>
    <t>FBP1</t>
  </si>
  <si>
    <t>ハートナップ病遺伝子検査</t>
  </si>
  <si>
    <t>Hartnup_Hartnup_v1</t>
  </si>
  <si>
    <t>SLC6A19</t>
  </si>
  <si>
    <t>ウェルナー症候群遺伝子検査</t>
  </si>
  <si>
    <t>Werner_Werner_v1</t>
  </si>
  <si>
    <t>WRN,LMNA,BLM,RECQL4,RMI1,POLD1</t>
  </si>
  <si>
    <t>腎性低尿酸血症遺伝子検査</t>
  </si>
  <si>
    <t>RHUC_RHUC_v1</t>
  </si>
  <si>
    <t>SLC22A12,SLC2A9</t>
  </si>
  <si>
    <t>遺伝性ブチリルコリンエステラーゼ欠損症遺伝子検査</t>
  </si>
  <si>
    <t>BCHED_BCHED_v1</t>
  </si>
  <si>
    <t>BCHE</t>
  </si>
  <si>
    <t>過成長症候群遺伝子検査</t>
  </si>
  <si>
    <t>OGID_OGID_v1</t>
  </si>
  <si>
    <t>先天性中枢性低換気症候群遺伝子検査</t>
  </si>
  <si>
    <t>CCHS_CCHS_v1</t>
  </si>
  <si>
    <t>PHOX2B</t>
  </si>
  <si>
    <t>Holt-Oram症候群遺伝子検査</t>
  </si>
  <si>
    <t>HOS_HOS_v1</t>
  </si>
  <si>
    <t>TBX5,SALL4,TBX3,SALL1,LMNA,RBM8A</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</si>
  <si>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</si>
  <si>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</si>
  <si>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</si>
  <si>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</si>
  <si>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</si>
  <si>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</si>
  <si>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非保険検査用</t>
    <rPh sb="0" eb="1">
      <t>ヒ</t>
    </rPh>
    <rPh sb="1" eb="3">
      <t>ホケン</t>
    </rPh>
    <rPh sb="3" eb="6">
      <t>ケンサヨウ</t>
    </rPh>
    <phoneticPr fontId="2"/>
  </si>
  <si>
    <t>匿名化IDに禁止文字があります。変更して下さい。</t>
    <phoneticPr fontId="2"/>
  </si>
  <si>
    <t>PKD1は相同領域があるため、long PCRを行っています。</t>
  </si>
  <si>
    <t>ACAN exon12の一部領域は反復配列を認めるため検査対象外です。</t>
  </si>
  <si>
    <t>F8 逆位の検出はできません。</t>
  </si>
  <si>
    <t>TNFSF11,NOTCH2,MMP2,RUNX2,LIFR,GORAB,HSPG2,PYCR1</t>
  </si>
  <si>
    <t>無虹彩症遺伝子検査</t>
  </si>
  <si>
    <t>ゼーツレコッツェン症候群遺伝子検査</t>
  </si>
  <si>
    <t>パリスターホール症候群遺伝子検査</t>
  </si>
  <si>
    <t>ガラクトース血症遺伝子検査</t>
  </si>
  <si>
    <t>GAL_GAL_v1</t>
  </si>
  <si>
    <t>GALE,GALK1,GALT,GALM</t>
  </si>
  <si>
    <t>睡眠関連過運動てんかん遺伝子検査</t>
  </si>
  <si>
    <t>SHE_SHE_v1</t>
  </si>
  <si>
    <t>CHRNA4,CHRNB2,CHRNA2,KCNT1,DEPDC5,CRH</t>
  </si>
  <si>
    <t>先天性側弯・脊椎肋骨異骨症遺伝子検査</t>
  </si>
  <si>
    <t>CS_SCDO_v1</t>
  </si>
  <si>
    <t>DLL3,MESP2,LFNG,HES7,TBX6,RIPPLY2</t>
  </si>
  <si>
    <t>先天性全身性脂肪萎縮症遺伝子検査</t>
  </si>
  <si>
    <t>CGL_CGL_v1</t>
  </si>
  <si>
    <t>AGPAT2,BSCL2,CAV1,CAVIN1</t>
  </si>
  <si>
    <t>CYP4V2</t>
  </si>
  <si>
    <t>MCE_MCE_v2</t>
  </si>
  <si>
    <t>PURA関連神経発達異常症遺伝子検査</t>
  </si>
  <si>
    <t>PURA_PURA_v1</t>
  </si>
  <si>
    <t>PURA</t>
  </si>
  <si>
    <t>GRIN2B関連神経発達異常症遺伝子検査</t>
  </si>
  <si>
    <t>GRIN2B_GRIN2B_v1</t>
  </si>
  <si>
    <t>GRIN2B</t>
  </si>
  <si>
    <t>DICER1症候群遺伝子検査</t>
  </si>
  <si>
    <t>DICER1_DICER1_v1</t>
  </si>
  <si>
    <t>DICER1</t>
  </si>
  <si>
    <t>ロビノウ症候群遺伝子検査</t>
  </si>
  <si>
    <t>RBS_RBS_v1</t>
  </si>
  <si>
    <t>DVL1,DVL3,WNT5A,ROR2</t>
  </si>
  <si>
    <t>家族性大動脈弁上狭窄症遺伝子検査</t>
  </si>
  <si>
    <t>FSAS_FSAS_v1</t>
  </si>
  <si>
    <t>ELN</t>
  </si>
  <si>
    <t>近位指節癒合症遺伝子検査</t>
  </si>
  <si>
    <t>PSYM_PSYM_v1</t>
  </si>
  <si>
    <t>NOG,GDF5,FGF9,GDF6</t>
  </si>
  <si>
    <t>ASXL異常症遺伝子検査</t>
  </si>
  <si>
    <t>ASXL_ASXL_v1</t>
  </si>
  <si>
    <t>ASXL1,ASXL2,ASXL3</t>
  </si>
  <si>
    <t>DDX3X関連神経発達異常症遺伝子検査</t>
  </si>
  <si>
    <t>DDX3X_DDX3X_v1</t>
  </si>
  <si>
    <t>DDX3X</t>
  </si>
  <si>
    <t>進行性白質脳症遺伝子検査</t>
  </si>
  <si>
    <t>VWM_VWM_v1</t>
  </si>
  <si>
    <t>EIF2B1,EIF2B2,EIF2B3,EIF2B4,EIF2B5,LAMB1</t>
  </si>
  <si>
    <t>END_SMD_v3</t>
  </si>
  <si>
    <t>CHD7,FGF8,FGFR1,GNRH1,GNRHR,ANOS1,KISS1R,PROKR2,TACR3,IGSF1,KISS1,PROK2,SOX10,TAC3,WDR11,MKRN3</t>
  </si>
  <si>
    <t>PAH_PAH_v3</t>
  </si>
  <si>
    <t>BMPR2,ACVRL1,ENG,SMAD9,CAV1,KCNK3,EIF2AK4,TBX4,ATP13A3,GDF2,SOX17,AQP1,ABCC8</t>
  </si>
  <si>
    <t>膿疱性乾癬遺伝子検査</t>
  </si>
  <si>
    <t>GPP_GPP_v1</t>
  </si>
  <si>
    <t>IL36RN,CARD14</t>
  </si>
  <si>
    <t>Dent病_Lowe症候群遺伝子検査</t>
  </si>
  <si>
    <t>Dent_Lowe_v1</t>
  </si>
  <si>
    <t>CLCN5,OCRL</t>
  </si>
  <si>
    <t>PHOX2Bは繰り返し配列部分をアンプリコンにて対応しています。</t>
  </si>
  <si>
    <t>巨脳症－毛細血管奇形症候群遺伝子検査</t>
  </si>
  <si>
    <t>MCMS_MCMS_v1</t>
  </si>
  <si>
    <t>AKT3,PIK3R2,PIK3CA</t>
  </si>
  <si>
    <t>RTT_RTT_v2</t>
  </si>
  <si>
    <t>RCS_RCS_v1</t>
  </si>
  <si>
    <t>CLCN4</t>
  </si>
  <si>
    <t>遺伝性尿細管性アシドーシス遺伝子検査</t>
  </si>
  <si>
    <t>RTA_RTA_v1</t>
  </si>
  <si>
    <t>SLC4A1,ATP6V0A4,ATP6V1B1,SLC4A4,CA2</t>
  </si>
  <si>
    <t>小児四肢疼痛発作症遺伝子検査</t>
  </si>
  <si>
    <t>PPN_PPN_v1</t>
  </si>
  <si>
    <t>SCN11A,SCN10A,SCN9A</t>
  </si>
  <si>
    <t>END_FDM_v3</t>
  </si>
  <si>
    <t>ABCC8,GATA6,GCK,GLUD1,HNF1A,HNF1B,HNF4A,INS,INSR,KCNJ11,NEUROD1,PDX1,AIRE,FOXP3,HADH,KLF11,WFS1,PIK3R1</t>
  </si>
  <si>
    <t>シスチン尿症遺伝子検査</t>
  </si>
  <si>
    <t>CSU_CSU_v1</t>
  </si>
  <si>
    <t>SLC3A1,SLC7A9</t>
  </si>
  <si>
    <t>END_TDER_v3</t>
  </si>
  <si>
    <t>SLC12A1,KCNJ1,BSND,SLC12A3,GNAS,CLCNKA,CLCNKB,CASR,NR3C2,SCNN1A,SCNN1B,SCNN1G,WNK1,WNK4,KLHL3,CUL3,HSD11B2</t>
  </si>
  <si>
    <t>先天性乏毛症・縮毛症遺伝子検査</t>
  </si>
  <si>
    <t>HYPT_HYPT_v1</t>
  </si>
  <si>
    <t>LIPH,LPAR6</t>
  </si>
  <si>
    <t>骨溶解症遺伝子検査</t>
  </si>
  <si>
    <t>OSL_OSL_v1</t>
  </si>
  <si>
    <t>MAFB,TNFRSF11A,LMNA,ZMPSTE24,MTX2,MMP2,MMP14,NOTCH2,PDGFRB,BANF1,ASAH1</t>
  </si>
  <si>
    <t>シート「遺伝子検査一覧表」にてご希望の検査のA列を「〇」に選択ください。</t>
    <phoneticPr fontId="2"/>
  </si>
  <si>
    <t>選択してください</t>
    <rPh sb="0" eb="2">
      <t>センタク</t>
    </rPh>
    <phoneticPr fontId="2"/>
  </si>
  <si>
    <t>〇は一つにしてください</t>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</si>
  <si>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</si>
  <si>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</si>
  <si>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</si>
  <si>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</si>
  <si>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</si>
  <si>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phoneticPr fontId="2"/>
  </si>
  <si>
    <t>偽性副甲状腺機能低下症遺伝子検査</t>
  </si>
  <si>
    <t>PHP_PHP_v1</t>
  </si>
  <si>
    <t>GNAS,PRKAR1A,PDE4D</t>
  </si>
  <si>
    <t>ケラチン症性魚鱗癬遺伝子検査</t>
  </si>
  <si>
    <t>EHK_EHK_v1</t>
  </si>
  <si>
    <t>KRT1,KRT10,KRT2</t>
  </si>
  <si>
    <t>道化師様魚鱗癬遺伝子検査</t>
  </si>
  <si>
    <t>HI_HI_v1</t>
  </si>
  <si>
    <t>ABCA12</t>
  </si>
  <si>
    <t>常染色体潜性遺伝性魚鱗癬遺伝子検査</t>
  </si>
  <si>
    <t>ICH_AR_v1</t>
  </si>
  <si>
    <t>LORICRIN,ABCA12,ALOX12B,ALOXE3,CYP4F22,NIPAL4,SDR9C7,SULT2B1,TGM1,CERS3,PNPLA1,CAST,TGM5</t>
  </si>
  <si>
    <t>魚鱗癬症候群遺伝子検査</t>
  </si>
  <si>
    <t>ICH_SYN_v1</t>
  </si>
  <si>
    <t>ALDH3A2,ELOVL4,PHGDH,PSAT1,ABHD5,SLC27A4,ADAMTS17,KDSR,MBTPS2,EBP,NSDHL,SUMF1,VPS33B,SNAP29,VIPAS39,DSG1,DSP,SPINK5,GJB2,GJB6</t>
  </si>
  <si>
    <t>BHD症候群</t>
    <phoneticPr fontId="2"/>
  </si>
  <si>
    <t>常染色体劣性多発性嚢胞腎</t>
    <phoneticPr fontId="2"/>
  </si>
  <si>
    <t>常染色体優性多発性嚢胞腎</t>
    <phoneticPr fontId="2"/>
  </si>
  <si>
    <t>副腎疾患</t>
    <phoneticPr fontId="2"/>
  </si>
  <si>
    <t>成長障害</t>
    <phoneticPr fontId="2"/>
  </si>
  <si>
    <t>性分化疾患_Y染色体を含むまたは不明な場合_</t>
    <phoneticPr fontId="2"/>
  </si>
  <si>
    <t>性分化疾患_Y染色体を含まない場合_</t>
    <phoneticPr fontId="2"/>
  </si>
  <si>
    <t>性成熟疾患</t>
    <phoneticPr fontId="2"/>
  </si>
  <si>
    <t>下垂体機能障害</t>
    <phoneticPr fontId="2"/>
  </si>
  <si>
    <t>糖代謝異常症</t>
    <phoneticPr fontId="2"/>
  </si>
  <si>
    <t>卵巣機能不全症</t>
    <phoneticPr fontId="2"/>
  </si>
  <si>
    <t>尿細管性電解質異常症</t>
    <phoneticPr fontId="2"/>
  </si>
  <si>
    <t>骨端異形成症</t>
    <phoneticPr fontId="2"/>
  </si>
  <si>
    <t>骨形成不全症</t>
    <phoneticPr fontId="2"/>
  </si>
  <si>
    <t>遺伝性低リン血症性くる病</t>
    <phoneticPr fontId="2"/>
  </si>
  <si>
    <t>ピルビン酸脱水素酵素複合体欠損症</t>
    <phoneticPr fontId="2"/>
  </si>
  <si>
    <t>アルカプトン尿症</t>
    <phoneticPr fontId="2"/>
  </si>
  <si>
    <t>稀な骨粗鬆症</t>
    <phoneticPr fontId="2"/>
  </si>
  <si>
    <t>X連鎖性遺伝性水頭症</t>
    <phoneticPr fontId="2"/>
  </si>
  <si>
    <t>遺伝性副甲状腺機能亢進症</t>
    <phoneticPr fontId="2"/>
  </si>
  <si>
    <t>遺伝性肺高血圧症</t>
    <phoneticPr fontId="2"/>
  </si>
  <si>
    <t>レッシュ・ナイハン症候群</t>
    <phoneticPr fontId="2"/>
  </si>
  <si>
    <t>孔脳症・裂脳症</t>
    <phoneticPr fontId="2"/>
  </si>
  <si>
    <t>クリスタリン網膜症</t>
    <phoneticPr fontId="2"/>
  </si>
  <si>
    <t>Cantu症候群</t>
    <phoneticPr fontId="2"/>
  </si>
  <si>
    <t>血友病A</t>
    <phoneticPr fontId="2"/>
  </si>
  <si>
    <t>血友病B</t>
    <phoneticPr fontId="2"/>
  </si>
  <si>
    <t>家族性片麻痺性片頭痛</t>
    <phoneticPr fontId="2"/>
  </si>
  <si>
    <t>グルコース-6-リン酸脱水素酵素欠乏症</t>
    <phoneticPr fontId="2"/>
  </si>
  <si>
    <t>Dubin-Johnson症候群およびRotor症候群</t>
    <phoneticPr fontId="2"/>
  </si>
  <si>
    <t>レット症候群</t>
    <phoneticPr fontId="2"/>
  </si>
  <si>
    <t>家族性海綿状血管腫</t>
    <phoneticPr fontId="2"/>
  </si>
  <si>
    <t>APRT欠損症</t>
    <phoneticPr fontId="2"/>
  </si>
  <si>
    <t>カムラティ・エンゲルマン症候群</t>
    <phoneticPr fontId="2"/>
  </si>
  <si>
    <t>遺伝性副甲状腺機能低下症</t>
    <phoneticPr fontId="2"/>
  </si>
  <si>
    <t>Stickler症候群</t>
    <phoneticPr fontId="2"/>
  </si>
  <si>
    <t>メイ・ヘグリン異常症</t>
    <phoneticPr fontId="2"/>
  </si>
  <si>
    <t>無虹彩症</t>
    <phoneticPr fontId="2"/>
  </si>
  <si>
    <t>肢先端脳梁症候群</t>
    <phoneticPr fontId="2"/>
  </si>
  <si>
    <t>Nager症候群</t>
    <phoneticPr fontId="2"/>
  </si>
  <si>
    <t>シュプリンツェン-ゴールドバーグ症候群</t>
    <phoneticPr fontId="2"/>
  </si>
  <si>
    <t>3-ヒドロキシ-3-メチルグルタリルCoA合成酵素欠損症</t>
    <phoneticPr fontId="2"/>
  </si>
  <si>
    <t>低汗性外胚葉形成不全症</t>
    <phoneticPr fontId="2"/>
  </si>
  <si>
    <t>家族性若年性高尿酸血症性腎症</t>
    <phoneticPr fontId="2"/>
  </si>
  <si>
    <t>骨パジェット病</t>
    <phoneticPr fontId="2"/>
  </si>
  <si>
    <t>ワールデンブルグ症候群</t>
    <phoneticPr fontId="2"/>
  </si>
  <si>
    <t>コケイン症候群</t>
    <phoneticPr fontId="2"/>
  </si>
  <si>
    <t>軟骨毛髪低形成症</t>
    <phoneticPr fontId="2"/>
  </si>
  <si>
    <t>ゼーツレコッツェン症候群</t>
    <phoneticPr fontId="2"/>
  </si>
  <si>
    <t>パリスターホール症候群</t>
    <phoneticPr fontId="2"/>
  </si>
  <si>
    <t>トリーチャーコリンズ症候群</t>
    <phoneticPr fontId="2"/>
  </si>
  <si>
    <t>Dyggve-Melchior-Clausen病</t>
    <phoneticPr fontId="2"/>
  </si>
  <si>
    <t>遺伝性平滑筋腫症及び腎細胞癌症候群</t>
    <phoneticPr fontId="2"/>
  </si>
  <si>
    <t>コーエン症候群</t>
    <phoneticPr fontId="2"/>
  </si>
  <si>
    <t>PLA2G6関連神経変性症</t>
    <phoneticPr fontId="2"/>
  </si>
  <si>
    <t>混合性マロン酸およびメチルマロン酸尿症</t>
    <phoneticPr fontId="2"/>
  </si>
  <si>
    <t>先天性腎尿路異常</t>
    <phoneticPr fontId="2"/>
  </si>
  <si>
    <t>エリス・ファンクレフェルト症候群</t>
    <phoneticPr fontId="2"/>
  </si>
  <si>
    <t>基底細胞母斑症候群_ゴーリン症候群_</t>
    <phoneticPr fontId="2"/>
  </si>
  <si>
    <t>ジュベール症候群</t>
    <phoneticPr fontId="2"/>
  </si>
  <si>
    <t>多発性軟骨性外骨腫症</t>
    <phoneticPr fontId="2"/>
  </si>
  <si>
    <t>ウィーデマン・スタイナー症候群</t>
    <phoneticPr fontId="2"/>
  </si>
  <si>
    <t>先天性フィブリノーゲン欠損症</t>
    <phoneticPr fontId="2"/>
  </si>
  <si>
    <t>MICPCH症候群_CASK異常症_</t>
    <phoneticPr fontId="2"/>
  </si>
  <si>
    <t>βサラセミア</t>
    <phoneticPr fontId="2"/>
  </si>
  <si>
    <t>屈曲肢異形成症</t>
    <phoneticPr fontId="2"/>
  </si>
  <si>
    <t>遺伝性ヘモクロマトーシス</t>
    <phoneticPr fontId="2"/>
  </si>
  <si>
    <t>ヘルマンスキー・パドラック症候群</t>
    <phoneticPr fontId="2"/>
  </si>
  <si>
    <t>進行性骨化性線維異形成症</t>
    <phoneticPr fontId="2"/>
  </si>
  <si>
    <t>先天性甲状腺機能低下症</t>
    <phoneticPr fontId="2"/>
  </si>
  <si>
    <t>バルデー・ビードル症候群</t>
    <phoneticPr fontId="2"/>
  </si>
  <si>
    <t>骨関連シリオパチー</t>
    <phoneticPr fontId="2"/>
  </si>
  <si>
    <t>Renaltubulardysgenesis</t>
    <phoneticPr fontId="2"/>
  </si>
  <si>
    <t>遠位関節拘縮症</t>
    <phoneticPr fontId="2"/>
  </si>
  <si>
    <t>ラーセン症候群</t>
    <phoneticPr fontId="2"/>
  </si>
  <si>
    <t>クラリーノ症候群</t>
    <phoneticPr fontId="2"/>
  </si>
  <si>
    <t>ハートナップ病</t>
    <phoneticPr fontId="2"/>
  </si>
  <si>
    <t>フルクトース-1_6-ビスホスファターゼ欠損症</t>
    <phoneticPr fontId="2"/>
  </si>
  <si>
    <t>ウェルナー症候群</t>
    <phoneticPr fontId="2"/>
  </si>
  <si>
    <t>腎性低尿酸血症</t>
    <phoneticPr fontId="2"/>
  </si>
  <si>
    <t>遺伝性ブチリルコリンエステラーゼ欠損症</t>
    <phoneticPr fontId="2"/>
  </si>
  <si>
    <t>過成長症候群</t>
    <phoneticPr fontId="2"/>
  </si>
  <si>
    <t>先天性中枢性低換気症候群</t>
    <phoneticPr fontId="2"/>
  </si>
  <si>
    <t>Holt-Oram症候群</t>
    <phoneticPr fontId="2"/>
  </si>
  <si>
    <t>ガラクトース血症</t>
    <phoneticPr fontId="2"/>
  </si>
  <si>
    <t>睡眠関連過運動てんかん</t>
    <phoneticPr fontId="2"/>
  </si>
  <si>
    <t>先天性側弯・脊椎肋骨異骨症</t>
    <phoneticPr fontId="2"/>
  </si>
  <si>
    <t>先天性全身性脂肪萎縮症</t>
    <phoneticPr fontId="2"/>
  </si>
  <si>
    <t>PURA関連神経発達異常症</t>
    <phoneticPr fontId="2"/>
  </si>
  <si>
    <t>GRIN2B関連神経発達異常症</t>
    <phoneticPr fontId="2"/>
  </si>
  <si>
    <t>DICER1症候群</t>
    <phoneticPr fontId="2"/>
  </si>
  <si>
    <t>ロビノウ症候群</t>
    <phoneticPr fontId="2"/>
  </si>
  <si>
    <t>家族性大動脈弁上狭窄症</t>
    <phoneticPr fontId="2"/>
  </si>
  <si>
    <t>近位指節癒合症</t>
    <phoneticPr fontId="2"/>
  </si>
  <si>
    <t>ASXL異常症</t>
    <phoneticPr fontId="2"/>
  </si>
  <si>
    <t>DDX3X関連神経発達異常症</t>
    <phoneticPr fontId="2"/>
  </si>
  <si>
    <t>進行性白質脳症</t>
    <phoneticPr fontId="2"/>
  </si>
  <si>
    <t>膿疱性乾癬</t>
    <phoneticPr fontId="2"/>
  </si>
  <si>
    <t>Dent病_Lowe症候群</t>
    <phoneticPr fontId="2"/>
  </si>
  <si>
    <t>巨脳症－毛細血管奇形症候群</t>
    <phoneticPr fontId="2"/>
  </si>
  <si>
    <t>Raynaud-Claes症候群</t>
    <phoneticPr fontId="2"/>
  </si>
  <si>
    <t>遺伝性尿細管性アシドーシス</t>
    <phoneticPr fontId="2"/>
  </si>
  <si>
    <t>小児四肢疼痛発作症</t>
    <phoneticPr fontId="2"/>
  </si>
  <si>
    <t>シスチン尿症</t>
    <phoneticPr fontId="2"/>
  </si>
  <si>
    <t>先天性乏毛症・縮毛症</t>
    <phoneticPr fontId="2"/>
  </si>
  <si>
    <t>骨溶解症</t>
    <phoneticPr fontId="2"/>
  </si>
  <si>
    <t>偽性副甲状腺機能低下症</t>
    <phoneticPr fontId="2"/>
  </si>
  <si>
    <t>ケラチン症性魚鱗癬</t>
    <phoneticPr fontId="2"/>
  </si>
  <si>
    <t>道化師様魚鱗癬</t>
    <phoneticPr fontId="2"/>
  </si>
  <si>
    <t>常染色体潜性遺伝性魚鱗癬</t>
    <phoneticPr fontId="2"/>
  </si>
  <si>
    <t>褐色細胞腫・パラガングリオーマ遺伝子検査</t>
  </si>
  <si>
    <t>PPGL_PPGL_v1</t>
  </si>
  <si>
    <t>FH,MAX,NF1,RET,SDHA,SDHAF2,SDHB,SDHC,SDHD,TMEM127,VHL</t>
  </si>
  <si>
    <t>魚鱗癬症候群</t>
    <phoneticPr fontId="2"/>
  </si>
  <si>
    <t>眼歯指異形成症遺伝子検査</t>
  </si>
  <si>
    <t>ODD_ODD_v1</t>
  </si>
  <si>
    <t>GJA1</t>
  </si>
  <si>
    <t>皮質下嚢胞をもつ大頭型白質脳症遺伝子検査</t>
  </si>
  <si>
    <t>MLC_MLC_v1</t>
  </si>
  <si>
    <t>MLC1,HEPACAM</t>
  </si>
  <si>
    <t>エメリー・ドレイフス型筋ジストロフィー遺伝子検査</t>
  </si>
  <si>
    <t>EDMD_EDMD_v1</t>
  </si>
  <si>
    <t>EMD,LMNA,SYNE1,SYNE2,FHL1,TMEM43</t>
  </si>
  <si>
    <t>先天性鉄剤不応性鉄欠乏性貧血遺伝子検査</t>
  </si>
  <si>
    <t>IRIDA_IRIDA_v1</t>
  </si>
  <si>
    <t>TMPRSS6</t>
  </si>
  <si>
    <t>褐色細胞腫・パラガングリオーマ</t>
    <phoneticPr fontId="2"/>
  </si>
  <si>
    <t>眼歯指異形成症</t>
    <phoneticPr fontId="2"/>
  </si>
  <si>
    <t>皮質下嚢胞をもつ大頭型白質脳症</t>
    <phoneticPr fontId="2"/>
  </si>
  <si>
    <t>エメリー・ドレイフス型筋ジストロフィー</t>
    <phoneticPr fontId="2"/>
  </si>
  <si>
    <t>先天性鉄剤不応性鉄欠乏性貧血</t>
    <phoneticPr fontId="2"/>
  </si>
  <si>
    <t>原発性萌出不全遺伝子検査</t>
  </si>
  <si>
    <t>PFE_PFE_v1</t>
  </si>
  <si>
    <t>PTH1R</t>
  </si>
  <si>
    <t>原発性萌出不全</t>
    <phoneticPr fontId="2"/>
  </si>
  <si>
    <t>遺伝性血小板異常症遺伝子検査</t>
  </si>
  <si>
    <t>IPD_IPD_v1</t>
  </si>
  <si>
    <t>VWF(NM_000552)ex26については相同領域があるため報告から除外しています。</t>
  </si>
  <si>
    <t>高チロシン血症遺伝子検査</t>
  </si>
  <si>
    <t>HTT_HTT_v1</t>
  </si>
  <si>
    <t>FAH,TAT,HPD</t>
  </si>
  <si>
    <t>高チロシン血症</t>
    <phoneticPr fontId="2"/>
  </si>
  <si>
    <t>EPA_EPA_v2</t>
  </si>
  <si>
    <t>KCNA1,CACNA1A,CACNB4,SLC1A3,SCN2A</t>
  </si>
  <si>
    <t>反復発作性運動失調症</t>
    <phoneticPr fontId="2"/>
  </si>
  <si>
    <t>GP1BA,GP1BB,GP9,ITGA2B,ITGB3,MYH9,NBEAL2,VWF,WAS</t>
  </si>
  <si>
    <t>掌蹠角化症遺伝子検査</t>
  </si>
  <si>
    <t>PPK_PPK_v1</t>
  </si>
  <si>
    <t>SERPINB7,AAGAB,KRT9,KRT1</t>
  </si>
  <si>
    <t>遺伝性血小板異常症</t>
    <phoneticPr fontId="2"/>
  </si>
  <si>
    <t>マリネスコ・シェーグレン症候群遺伝子検査</t>
  </si>
  <si>
    <t>MSS_MSS_v1</t>
  </si>
  <si>
    <t>SIL1</t>
  </si>
  <si>
    <t>遺伝性球状赤血球症遺伝子検査</t>
  </si>
  <si>
    <t>HSP_HSP_v1</t>
  </si>
  <si>
    <t>ANK1,SPTB,SPTA1,SLC4A1,EPB42</t>
  </si>
  <si>
    <t>掌蹠角化症</t>
    <phoneticPr fontId="2"/>
  </si>
  <si>
    <t>マリネスコ・シェーグレン症候群</t>
    <phoneticPr fontId="2"/>
  </si>
  <si>
    <t>先天性爪甲肥厚症遺伝子検査</t>
  </si>
  <si>
    <t>PC_PC_v1</t>
  </si>
  <si>
    <t>KRT6A,KRT6B,KRT6C,KRT16,KRT17</t>
  </si>
  <si>
    <t>遺伝性球状赤血球症</t>
    <phoneticPr fontId="2"/>
  </si>
  <si>
    <t>滑脳症遺伝子検査</t>
  </si>
  <si>
    <t>LIS_LIS_v1</t>
  </si>
  <si>
    <t>PAFAH1B1,DCX,TUBA1A,TUBB2A,TUBB2B,TUBB3,DYNC1H1,WDR62,FLNA</t>
  </si>
  <si>
    <t>悪性高熱症遺伝子検査</t>
  </si>
  <si>
    <t>MH_MH_v1</t>
  </si>
  <si>
    <t>RYR1,CACNA1S,STAC3</t>
  </si>
  <si>
    <t>先天性爪甲肥厚症</t>
    <phoneticPr fontId="2"/>
  </si>
  <si>
    <t>滑脳症</t>
    <phoneticPr fontId="2"/>
  </si>
  <si>
    <t>家族性偽高カリウム血症遺伝子検査</t>
  </si>
  <si>
    <t>FP_FP_v1</t>
  </si>
  <si>
    <t>ABCB6,PIEZO1</t>
  </si>
  <si>
    <t>悪性高熱症</t>
    <phoneticPr fontId="2"/>
  </si>
  <si>
    <t>インプリンティング疾患解析パネル遺伝子検査</t>
  </si>
  <si>
    <t>家族性偽高カリウム血症</t>
    <phoneticPr fontId="2"/>
  </si>
  <si>
    <t>第XIII因子欠乏症遺伝子検査</t>
  </si>
  <si>
    <t>F13d_F13d_v1</t>
  </si>
  <si>
    <t>F13A1,F13B</t>
  </si>
  <si>
    <t>インプリンティング疾患解析パネル</t>
    <phoneticPr fontId="2"/>
  </si>
  <si>
    <t>ILNEB_ILNEB_v1</t>
  </si>
  <si>
    <t>ITGA3</t>
  </si>
  <si>
    <t>第XIII因子欠乏症</t>
    <phoneticPr fontId="2"/>
  </si>
  <si>
    <t>アップショー・シュールマン症候群遺伝子検査</t>
  </si>
  <si>
    <t>USS_USS_v1</t>
  </si>
  <si>
    <t>ADAMTS13</t>
  </si>
  <si>
    <t>ILNEB症候群</t>
    <phoneticPr fontId="2"/>
  </si>
  <si>
    <t>アップショー・シュールマン症候群</t>
    <phoneticPr fontId="2"/>
  </si>
  <si>
    <t>バーター・ギッテルマン症候群遺伝子検査</t>
  </si>
  <si>
    <t>BSGS_BSGS_v1</t>
  </si>
  <si>
    <t>SLC12A1,KCNJ1,CLCNKB,BSND,CLCNKA,MAGED2,CASR,SLC12A3,CFTR,EHD1,HNF1B,KCNJ10,KCNJ2,KCNJ5,SLC26A3</t>
  </si>
  <si>
    <t>EKV_EKV_v1</t>
  </si>
  <si>
    <t>GJB3,GJB4,GJA1,KDSR,KRT83,TRPM4,PERP,DSG1,TRPV3,LORICRIN,ELOVL4</t>
  </si>
  <si>
    <t>バーター・ギッテルマン症候群</t>
    <phoneticPr fontId="2"/>
  </si>
  <si>
    <t>造血幹細胞移植後ではありませんか？
血液での検査は不適です。ご相談ください。</t>
    <rPh sb="0" eb="8">
      <t>ゾウケツカンサイボウイショクゴ</t>
    </rPh>
    <rPh sb="31" eb="33">
      <t>ソウダン</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</si>
  <si>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</si>
  <si>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</si>
  <si>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</si>
  <si>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t>臨床症状や家族診断歴は結果報告のコメント記載の参考にします。</t>
    <rPh sb="0" eb="2">
      <t>リンショウ</t>
    </rPh>
    <rPh sb="2" eb="4">
      <t>ショウジョウ</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</si>
  <si>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</si>
  <si>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クリッペル・ファイル症候群遺伝子検査</t>
  </si>
  <si>
    <t>KFS_KFS_v1</t>
  </si>
  <si>
    <t>GDF6,MEOX1,GDF3,MYO18B,RIPPLY2,WBP11</t>
  </si>
  <si>
    <t>神経発達障害症候群遺伝子検査</t>
  </si>
  <si>
    <t>NDD_NDD_v1</t>
  </si>
  <si>
    <t>AHDC1,ANKRD11,CDK13,CTNNB1,DYRK1A,EBF3,EFTUD2,EHMT1,HNRNPH2,HNRNPK,HUWE1,IQSEC2,MED13L,PACS1,SATB2,SON,SPAST,SYNGAP1,TBL1XR1,TRIO</t>
  </si>
  <si>
    <t>原発性小頭症遺伝子検査</t>
  </si>
  <si>
    <t>MCPH_MCPH_v1</t>
  </si>
  <si>
    <t>ASPM,WDR62,LMNB1,MCPH1,CDK5RAP2,CENPJ,CEP152,KIF14,STIL,ZNF335,MFSD2A,CIT,CEP135</t>
  </si>
  <si>
    <t>脊椎骨端異形成症遺伝子検査</t>
  </si>
  <si>
    <t>SEDC_SEDC_v1</t>
  </si>
  <si>
    <t>PTH1R,COL10A1,MMP13,CFAP410,MATN3,PCYT1A,PLCB3,FN1,TRPV4,MIR140, ACP5,COL2A1,KIF22,TRAPPC2,GPX4</t>
  </si>
  <si>
    <t>クリッペル・ファイル症候群</t>
    <phoneticPr fontId="2"/>
  </si>
  <si>
    <t>神経発達障害症候群</t>
    <phoneticPr fontId="2"/>
  </si>
  <si>
    <t>原発性小頭症</t>
    <phoneticPr fontId="2"/>
  </si>
  <si>
    <t>脊椎骨端異形成症</t>
    <phoneticPr fontId="2"/>
  </si>
  <si>
    <t>MECP2,CDKL5,FOXG1</t>
  </si>
  <si>
    <t>多発性軟骨性外骨腫症遺伝子検査</t>
  </si>
  <si>
    <t>HFE,HJV,HAMP,TFR2,SLC40A1</t>
  </si>
  <si>
    <t>NKX2-1,PAX8,TSHR,SLC5A5,SLC26A4,TG,TPO,DUOX2,DUOXA2,FOXE1,SLC16A2,IGSF1,TBL1X</t>
  </si>
  <si>
    <t>ALMS1,ARL6,BBS1,BBS2,BBS4,BBS5,BBS7,BBS10,BBS12,C8orf37,CEP290,IFT172,MKKS,MKS1,BBS9,SCLT1,SDCCAG8,TMEM67,TRIM32,TTC8</t>
  </si>
  <si>
    <t>AKT1,CHD8,DIS3L2,DNMT3A,EED,EZH2,GPC3,GPC4,MTOR,NFIX,NSD1,PDGFRB,PIK3CA,PPP2R5D,PTEN,RNF125,SUZ12</t>
  </si>
  <si>
    <t>Raynaud-Claes症候群遺伝子検査</t>
  </si>
  <si>
    <t>ILNEB症候群遺伝子検査</t>
  </si>
  <si>
    <t>変動性・対称性紅斑角皮症遺伝子検査</t>
  </si>
  <si>
    <t>,FLCN,none,</t>
    <phoneticPr fontId="2"/>
  </si>
  <si>
    <t>報告書対象遺伝子:FLCN
報告書外解析対象遺伝子:ありません。</t>
    <phoneticPr fontId="2"/>
  </si>
  <si>
    <t>BHD症候群遺伝子検査</t>
    <phoneticPr fontId="2"/>
  </si>
  <si>
    <t>,PKD1,PKD2,none,</t>
    <phoneticPr fontId="2"/>
  </si>
  <si>
    <t>報告書対象遺伝子:PKD1,PKD2
報告書外解析対象遺伝子:ありません。
※PKD1は相同領域があるため、long PCRを行っています。</t>
    <phoneticPr fontId="2"/>
  </si>
  <si>
    <t>常染色体優性多発性嚢胞腎遺伝子検査</t>
    <phoneticPr fontId="2"/>
  </si>
  <si>
    <t>,PKHD1,none,</t>
    <phoneticPr fontId="2"/>
  </si>
  <si>
    <t>報告書対象遺伝子:PKHD1
報告書外解析対象遺伝子:ありません。</t>
    <phoneticPr fontId="2"/>
  </si>
  <si>
    <t>常染色体劣性多発性嚢胞腎遺伝子検査</t>
    <phoneticPr fontId="2"/>
  </si>
  <si>
    <t>,CDKN1C,CYP11A1,CYP11B1,CYP17A1,HSD3B2,NNT,NR0B1,POR,STAR,NR5A1,none,</t>
    <phoneticPr fontId="2"/>
  </si>
  <si>
    <t>副腎疾患遺伝子検査</t>
    <phoneticPr fontId="2"/>
  </si>
  <si>
    <t>,ACAN,FGFR3,GH1,GHR,GHRHR,GHSR,IGF1,IGF1R,IGFALS,JAK2,NPR2,SHOX,STAT5B,CDKN1C,GNAS,IGF2,none,</t>
    <phoneticPr fontId="2"/>
  </si>
  <si>
    <t>報告書対象遺伝子:ACAN,FGFR3,GH1,GHR,GHRHR,GHSR,IGF1,IGF1R,IGFALS,JAK2,NPR2,SHOX,STAT5B,CDKN1C,GNAS,IGF2
報告書外解析対象遺伝子:ありません。
※ACAN exon12の一部領域は反復配列を認めるため検査対象外です。</t>
    <phoneticPr fontId="2"/>
  </si>
  <si>
    <t>成長障害遺伝子検査</t>
    <phoneticPr fontId="2"/>
  </si>
  <si>
    <t>性分化疾患遺伝子検査(Y染色体を含むまたは不明な場合)</t>
    <phoneticPr fontId="2"/>
  </si>
  <si>
    <t>性分化疾患遺伝子検査(Y染色体を含まない場合)</t>
    <phoneticPr fontId="2"/>
  </si>
  <si>
    <t>,CHD7,FGF8,FGFR1,GNRH1,GNRHR,ANOS1,KISS1R,PROKR2,TACR3,IGSF1,KISS1,PROK2,SOX10,TAC3,WDR11,MKRN3,none,</t>
    <phoneticPr fontId="2"/>
  </si>
  <si>
    <t>報告書対象遺伝子:CHD7,FGF8,FGFR1,GNRH1,GNRHR,ANOS1,KISS1R,PROKR2,TACR3,IGSF1,KISS1,PROK2,SOX10,TAC3,WDR11,MKRN3
報告書外解析対象遺伝子:ありません。</t>
    <phoneticPr fontId="2"/>
  </si>
  <si>
    <t>性成熟疾患遺伝子検査</t>
    <phoneticPr fontId="2"/>
  </si>
  <si>
    <t>,HESX1,LHX3,LHX4,OTX2,POU1F1,PROKR2,PROP1,SOX2,SOX3,CHD7,FGF8,FGFR1,GLI2,IGSF1,KISS1R,SOX10,WDR11,none,</t>
    <phoneticPr fontId="2"/>
  </si>
  <si>
    <t>報告書対象遺伝子:HESX1,LHX3,LHX4,OTX2,POU1F1,PROKR2,PROP1,SOX2,SOX3,CHD7,FGF8,FGFR1,GLI2,IGSF1,KISS1R,SOX10,WDR11
報告書外解析対象遺伝子:ありません。</t>
    <phoneticPr fontId="2"/>
  </si>
  <si>
    <t>下垂体機能障害遺伝子検査</t>
    <phoneticPr fontId="2"/>
  </si>
  <si>
    <t>,ABCC8,GATA6,GCK,GLUD1,HNF1A,HNF1B,HNF4A,INS,INSR,KCNJ11,NEUROD1,PDX1,AIRE,FOXP3,HADH,KLF11,WFS1,PIK3R1,none,</t>
    <phoneticPr fontId="2"/>
  </si>
  <si>
    <t>報告書対象遺伝子:ABCC8,GATA6,GCK,GLUD1,HNF1A,HNF1B,HNF4A,INS,INSR,KCNJ11,NEUROD1,PDX1,AIRE,FOXP3,HADH,KLF11,WFS1,PIK3R1
報告書外解析対象遺伝子:ありません。</t>
    <phoneticPr fontId="2"/>
  </si>
  <si>
    <t>糖代謝異常症遺伝子検査</t>
    <phoneticPr fontId="2"/>
  </si>
  <si>
    <t>,AIRE,BMP15,TWNK,ERCC6,CYP17A1,FOXL2,FSHR,HFM1,HSD17B4,LARS2,NANOS3,NOBOX,NOG,NR5A1,POF1B,POR,RSPO1,STAR,none,</t>
    <phoneticPr fontId="2"/>
  </si>
  <si>
    <t>報告書対象遺伝子:AIRE,BMP15,TWNK,ERCC6,CYP17A1,FOXL2,FSHR,HFM1,HSD17B4,LARS2,NANOS3,NOBOX,NOG,NR5A1,POF1B,POR,RSPO1,STAR
報告書外解析対象遺伝子:ありません。</t>
    <phoneticPr fontId="2"/>
  </si>
  <si>
    <t>卵巣機能不全症遺伝子検査</t>
    <phoneticPr fontId="2"/>
  </si>
  <si>
    <t>,SLC12A1,KCNJ1,BSND,SLC12A3,GNAS,CLCNKA,CLCNKB,CASR,NR3C2,SCNN1A,SCNN1B,SCNN1G,WNK1,WNK4,KLHL3,CUL3,HSD11B2,none,</t>
    <phoneticPr fontId="2"/>
  </si>
  <si>
    <t>報告書対象遺伝子:SLC12A1,KCNJ1,BSND,SLC12A3,GNAS,CLCNKA,CLCNKB,CASR,NR3C2,SCNN1A,SCNN1B,SCNN1G,WNK1,WNK4,KLHL3,CUL3,HSD11B2
報告書外解析対象遺伝子:ありません。
※CLCNKBは相同領域があるため、long PCRを行っています。CLCNKAのexon6,9,20は解析対象外です。</t>
    <phoneticPr fontId="2"/>
  </si>
  <si>
    <t>尿細管性電解質異常症遺伝子検査</t>
    <phoneticPr fontId="2"/>
  </si>
  <si>
    <t>,COL10A1,COL11A1,COL11A2,COL2A1,COL3A1,COL9A1,COL9A2,COL9A3,COMP,MATN3,SLC26A2,none,</t>
    <phoneticPr fontId="2"/>
  </si>
  <si>
    <t>報告書対象遺伝子:COL10A1,COL11A1,COL11A2,COL2A1,COL3A1,COL9A1,COL9A2,COL9A3,COMP,MATN3,SLC26A2
報告書外解析対象遺伝子:ありません。</t>
    <phoneticPr fontId="2"/>
  </si>
  <si>
    <t>骨端異形成症遺伝子検査</t>
    <phoneticPr fontId="2"/>
  </si>
  <si>
    <t>,PLOD2,LRP5,ALPL,PLS3,LRP6,SEC24D,none,</t>
    <phoneticPr fontId="2"/>
  </si>
  <si>
    <t>報告書対象遺伝子:PLOD2,LRP5,ALPL,PLS3,LRP6,SEC24D
報告書外解析対象遺伝子:ありません。</t>
    <phoneticPr fontId="2"/>
  </si>
  <si>
    <t>骨形成不全症遺伝子検査</t>
    <phoneticPr fontId="2"/>
  </si>
  <si>
    <t>,PHEX,FGF23,DMP1,ENPP1,FAM20C,FGFR1,PTH1R,SLC34A3,SLC9A3R1,CLCN5,OCRL,CYP2R1,HNRNPC,CYP3A4,NF1,SLC34A1,none,</t>
    <phoneticPr fontId="2"/>
  </si>
  <si>
    <t>報告書対象遺伝子:PHEX,FGF23,DMP1,ENPP1,FAM20C,FGFR1,PTH1R,SLC34A3,SLC9A3R1,CLCN5,OCRL,CYP2R1,HNRNPC,CYP3A4,NF1,SLC34A1
報告書外解析対象遺伝子:ありません。</t>
    <phoneticPr fontId="2"/>
  </si>
  <si>
    <t>遺伝性低リン血症性くる病遺伝子検査</t>
    <phoneticPr fontId="2"/>
  </si>
  <si>
    <t>,PDHA1,PDHB,DLAT,DLD,PDP1,PDP2,PDK1,PDK2,PDK3,PDK4,PDHX,LIAS,none,</t>
    <phoneticPr fontId="2"/>
  </si>
  <si>
    <t>報告書対象遺伝子:PDHA1,PDHB,DLAT,DLD,PDP1,PDP2,PDK1,PDK2,PDK3,PDK4,PDHX,LIAS
報告書外解析対象遺伝子:ありません。</t>
    <phoneticPr fontId="2"/>
  </si>
  <si>
    <t>ピルビン酸脱水素酵素複合体欠損症遺伝子検査</t>
    <phoneticPr fontId="2"/>
  </si>
  <si>
    <t>,HGD,none,</t>
    <phoneticPr fontId="2"/>
  </si>
  <si>
    <t>報告書対象遺伝子:HGD
報告書外解析対象遺伝子:ありません。</t>
    <phoneticPr fontId="2"/>
  </si>
  <si>
    <t>アルカプトン尿症遺伝子検査</t>
    <phoneticPr fontId="2"/>
  </si>
  <si>
    <t>,TNFSF11,NOTCH2,MMP2,RUNX2,LIFR,GORAB,HSPG2,PYCR1,none,</t>
    <phoneticPr fontId="2"/>
  </si>
  <si>
    <t>報告書対象遺伝子:TNFSF11,NOTCH2,MMP2,RUNX2,LIFR,GORAB,HSPG2,PYCR1
報告書外解析対象遺伝子:ありません。
※NOTCH2は相同領域があるため正確に解析できない可能性があります。NOTCH2は相同領域があるため正確に解析できない可能性があります。</t>
    <phoneticPr fontId="2"/>
  </si>
  <si>
    <t>稀な骨粗鬆症遺伝子検査</t>
    <phoneticPr fontId="2"/>
  </si>
  <si>
    <t>,L1CAM,none,</t>
    <phoneticPr fontId="2"/>
  </si>
  <si>
    <t>報告書対象遺伝子:L1CAM
報告書外解析対象遺伝子:ありません。</t>
    <phoneticPr fontId="2"/>
  </si>
  <si>
    <t>X連鎖性遺伝性水頭症遺伝子検査</t>
    <phoneticPr fontId="2"/>
  </si>
  <si>
    <t>,MEN1,CDKN1B,RET,CASR,GNA11,AP2S1,CDC73,GCM2,none,</t>
    <phoneticPr fontId="2"/>
  </si>
  <si>
    <t>報告書対象遺伝子:MEN1,CDKN1B,RET,CASR,GNA11,AP2S1,CDC73,GCM2
報告書外解析対象遺伝子:ありません。</t>
    <phoneticPr fontId="2"/>
  </si>
  <si>
    <t>遺伝性副甲状腺機能亢進症遺伝子検査</t>
    <phoneticPr fontId="2"/>
  </si>
  <si>
    <t>,BMPR2,ACVRL1,ENG,SMAD9,CAV1,KCNK3,EIF2AK4,TBX4,ATP13A3,GDF2,SOX17,AQP1,ABCC8,none,</t>
    <phoneticPr fontId="2"/>
  </si>
  <si>
    <t>報告書対象遺伝子:BMPR2,ACVRL1,ENG,SMAD9,CAV1,KCNK3,EIF2AK4,TBX4,ATP13A3,GDF2,SOX17,AQP1,ABCC8
報告書外解析対象遺伝子:ありません。</t>
    <phoneticPr fontId="2"/>
  </si>
  <si>
    <t>遺伝性肺高血圧症遺伝子検査</t>
    <phoneticPr fontId="2"/>
  </si>
  <si>
    <t>,HPRT1,none,</t>
    <phoneticPr fontId="2"/>
  </si>
  <si>
    <t>報告書対象遺伝子:HPRT1
報告書外解析対象遺伝子:ありません。</t>
    <phoneticPr fontId="2"/>
  </si>
  <si>
    <t>レッシュ・ナイハン症候群遺伝子検査</t>
    <phoneticPr fontId="2"/>
  </si>
  <si>
    <t>,FAH,TAT,HPD,none,</t>
    <phoneticPr fontId="2"/>
  </si>
  <si>
    <t>報告書対象遺伝子:FAH,TAT,HPD
報告書外解析対象遺伝子:ありません。</t>
    <phoneticPr fontId="2"/>
  </si>
  <si>
    <t>高チロシン血症遺伝子検査</t>
    <phoneticPr fontId="2"/>
  </si>
  <si>
    <t>,COL4A1,COL4A2,none,</t>
    <phoneticPr fontId="2"/>
  </si>
  <si>
    <t>報告書対象遺伝子:COL4A1,COL4A2
報告書外解析対象遺伝子:ありません。</t>
    <phoneticPr fontId="2"/>
  </si>
  <si>
    <t>孔脳症・裂脳症遺伝子検査</t>
    <phoneticPr fontId="2"/>
  </si>
  <si>
    <t>,CYP4V2,none,</t>
    <phoneticPr fontId="2"/>
  </si>
  <si>
    <t>報告書対象遺伝子:CYP4V2
報告書外解析対象遺伝子:ありません。</t>
    <phoneticPr fontId="2"/>
  </si>
  <si>
    <t>クリスタリン網膜症遺伝子検査</t>
    <phoneticPr fontId="2"/>
  </si>
  <si>
    <t>,ABCC9,KCNJ8,none,</t>
    <phoneticPr fontId="2"/>
  </si>
  <si>
    <t>報告書対象遺伝子:ABCC9,KCNJ8
報告書外解析対象遺伝子:ありません。</t>
    <phoneticPr fontId="2"/>
  </si>
  <si>
    <t>Cantu症候群遺伝子検査</t>
    <phoneticPr fontId="2"/>
  </si>
  <si>
    <t>,F8,none,</t>
    <phoneticPr fontId="2"/>
  </si>
  <si>
    <t>報告書対象遺伝子:F8
報告書外解析対象遺伝子:ありません。
※F8 逆位の検出はできません。</t>
    <phoneticPr fontId="2"/>
  </si>
  <si>
    <t>血友病A遺伝子検査</t>
    <phoneticPr fontId="2"/>
  </si>
  <si>
    <t>,F9,none,</t>
    <phoneticPr fontId="2"/>
  </si>
  <si>
    <t>報告書対象遺伝子:F9
報告書外解析対象遺伝子:ありません。</t>
    <phoneticPr fontId="2"/>
  </si>
  <si>
    <t>血友病B遺伝子検査</t>
    <phoneticPr fontId="2"/>
  </si>
  <si>
    <t>,KCNA1,CACNA1A,CACNB4,SLC1A3,SCN2A,none,</t>
    <phoneticPr fontId="2"/>
  </si>
  <si>
    <t>報告書対象遺伝子:KCNA1,CACNA1A,CACNB4,SLC1A3,SCN2A
報告書外解析対象遺伝子:ありません。</t>
    <phoneticPr fontId="2"/>
  </si>
  <si>
    <t>反復発作性運動失調症遺伝子検査</t>
    <phoneticPr fontId="2"/>
  </si>
  <si>
    <t>,CACNA1A,ATP1A2,SCN1A,none,</t>
    <phoneticPr fontId="2"/>
  </si>
  <si>
    <t>報告書対象遺伝子:CACNA1A,ATP1A2,SCN1A
報告書外解析対象遺伝子:ありません。</t>
    <phoneticPr fontId="2"/>
  </si>
  <si>
    <t>家族性片麻痺性片頭痛遺伝子検査</t>
    <phoneticPr fontId="2"/>
  </si>
  <si>
    <t>,G6PD,none,</t>
    <phoneticPr fontId="2"/>
  </si>
  <si>
    <t>報告書対象遺伝子:G6PD
報告書外解析対象遺伝子:ありません。</t>
    <phoneticPr fontId="2"/>
  </si>
  <si>
    <t>グルコース-6-リン酸脱水素酵素欠乏症遺伝子検査</t>
    <phoneticPr fontId="2"/>
  </si>
  <si>
    <t>,ABCC2,SLCO1B1,SLCO1B3,none,</t>
    <phoneticPr fontId="2"/>
  </si>
  <si>
    <t>報告書対象遺伝子:ABCC2,SLCO1B1,SLCO1B3
報告書外解析対象遺伝子:ありません。</t>
    <phoneticPr fontId="2"/>
  </si>
  <si>
    <t>Dubin-Johnson症候群およびRotor症候群遺伝子検査</t>
    <phoneticPr fontId="2"/>
  </si>
  <si>
    <t>,MECP2,CDKL5,FOXG1,none,</t>
    <phoneticPr fontId="2"/>
  </si>
  <si>
    <t>報告書対象遺伝子:MECP2,CDKL5,FOXG1
報告書外解析対象遺伝子:ありません。</t>
    <phoneticPr fontId="2"/>
  </si>
  <si>
    <t>レット症候群遺伝子検査</t>
    <phoneticPr fontId="2"/>
  </si>
  <si>
    <t>,KRIT1,CCM2,PDCD10,none,</t>
    <phoneticPr fontId="2"/>
  </si>
  <si>
    <t>報告書対象遺伝子:KRIT1,CCM2,PDCD10
報告書外解析対象遺伝子:ありません。</t>
    <phoneticPr fontId="2"/>
  </si>
  <si>
    <t>家族性海綿状血管腫遺伝子検査</t>
    <phoneticPr fontId="2"/>
  </si>
  <si>
    <t>,APRT,none,</t>
    <phoneticPr fontId="2"/>
  </si>
  <si>
    <t>報告書対象遺伝子:APRT
報告書外解析対象遺伝子:ありません。</t>
    <phoneticPr fontId="2"/>
  </si>
  <si>
    <t>APRT欠損症遺伝子検査</t>
    <phoneticPr fontId="2"/>
  </si>
  <si>
    <t>,TGFB1,none,</t>
    <phoneticPr fontId="2"/>
  </si>
  <si>
    <t>報告書対象遺伝子:TGFB1
報告書外解析対象遺伝子:ありません。</t>
    <phoneticPr fontId="2"/>
  </si>
  <si>
    <t>カムラティ・エンゲルマン症候群遺伝子検査</t>
    <phoneticPr fontId="2"/>
  </si>
  <si>
    <t>,CASR,GNA11,GCM2,TBX1,TBX2,NEBL,CHD7,SEMA3E,GATA3,TBCE,FAM111A,PTH,SOX3,AIRE,NLRP5,HADHA,HADHB,ACADM,DHCR7,CLDN16,CLDN19,TRPM6,none,</t>
    <phoneticPr fontId="2"/>
  </si>
  <si>
    <t>報告書対象遺伝子:CASR,GNA11,GCM2,TBX1,TBX2,NEBL,CHD7,SEMA3E,GATA3,TBCE,FAM111A,PTH,SOX3,AIRE,NLRP5,HADHA,HADHB,ACADM,DHCR7,CLDN16,CLDN19,TRPM6
報告書外解析対象遺伝子:ありません。</t>
    <phoneticPr fontId="2"/>
  </si>
  <si>
    <t>遺伝性副甲状腺機能低下症遺伝子検査</t>
    <phoneticPr fontId="2"/>
  </si>
  <si>
    <t>,COL2A1,COL11A1,COL11A2,COL9A1,COL9A2,none,</t>
    <phoneticPr fontId="2"/>
  </si>
  <si>
    <t>報告書対象遺伝子:COL2A1,COL11A1,COL11A2,COL9A1,COL9A2
報告書外解析対象遺伝子:ありません。</t>
    <phoneticPr fontId="2"/>
  </si>
  <si>
    <t>Stickler症候群遺伝子検査</t>
    <phoneticPr fontId="2"/>
  </si>
  <si>
    <t>,MYH9,none,</t>
    <phoneticPr fontId="2"/>
  </si>
  <si>
    <t>報告書対象遺伝子:MYH9
報告書外解析対象遺伝子:ありません。</t>
    <phoneticPr fontId="2"/>
  </si>
  <si>
    <t>メイ・ヘグリン異常症遺伝子検査</t>
    <phoneticPr fontId="2"/>
  </si>
  <si>
    <t>,PAX6,none,</t>
    <phoneticPr fontId="2"/>
  </si>
  <si>
    <t>報告書対象遺伝子:PAX6
報告書外解析対象遺伝子:ありません。</t>
    <phoneticPr fontId="2"/>
  </si>
  <si>
    <t>無虹彩症遺伝子検査</t>
    <phoneticPr fontId="2"/>
  </si>
  <si>
    <t>,KIF7,none,</t>
    <phoneticPr fontId="2"/>
  </si>
  <si>
    <t>報告書対象遺伝子:KIF7
報告書外解析対象遺伝子:ありません。</t>
    <phoneticPr fontId="2"/>
  </si>
  <si>
    <t>肢先端脳梁症候群遺伝子検査</t>
    <phoneticPr fontId="2"/>
  </si>
  <si>
    <t>,SF3B4,none,</t>
    <phoneticPr fontId="2"/>
  </si>
  <si>
    <t>報告書対象遺伝子:SF3B4
報告書外解析対象遺伝子:ありません。</t>
    <phoneticPr fontId="2"/>
  </si>
  <si>
    <t>Nager症候群遺伝子検査</t>
    <phoneticPr fontId="2"/>
  </si>
  <si>
    <t>,SKI,none,</t>
    <phoneticPr fontId="2"/>
  </si>
  <si>
    <t>報告書対象遺伝子:SKI
報告書外解析対象遺伝子:ありません。</t>
    <phoneticPr fontId="2"/>
  </si>
  <si>
    <t>シュプリンツェン-ゴールドバーグ症候群遺伝子検査</t>
    <phoneticPr fontId="2"/>
  </si>
  <si>
    <t>,HMGCS2,none,</t>
    <phoneticPr fontId="2"/>
  </si>
  <si>
    <t>報告書対象遺伝子:HMGCS2
報告書外解析対象遺伝子:ありません。</t>
    <phoneticPr fontId="2"/>
  </si>
  <si>
    <t>3-ヒドロキシ-3-メチルグルタリルCoA合成酵素欠損症遺伝子検査</t>
    <phoneticPr fontId="2"/>
  </si>
  <si>
    <t>,EDA,EDAR,EDARADD,none,</t>
    <phoneticPr fontId="2"/>
  </si>
  <si>
    <t>報告書対象遺伝子:EDA,EDAR,EDARADD
報告書外解析対象遺伝子:ありません。</t>
    <phoneticPr fontId="2"/>
  </si>
  <si>
    <t>低汗性外胚葉形成不全症遺伝子検査</t>
    <phoneticPr fontId="2"/>
  </si>
  <si>
    <t>,UMOD,none,</t>
    <phoneticPr fontId="2"/>
  </si>
  <si>
    <t>報告書対象遺伝子:UMOD
報告書外解析対象遺伝子:ありません。</t>
    <phoneticPr fontId="2"/>
  </si>
  <si>
    <t>家族性若年性高尿酸血症性腎症遺伝子検査</t>
    <phoneticPr fontId="2"/>
  </si>
  <si>
    <t>,TNFRSF11A,SQSTM1,TNFRSF11B,ZNF687,none,</t>
    <phoneticPr fontId="2"/>
  </si>
  <si>
    <t>報告書対象遺伝子:TNFRSF11A,SQSTM1,TNFRSF11B,ZNF687
報告書外解析対象遺伝子:ありません。</t>
    <phoneticPr fontId="2"/>
  </si>
  <si>
    <t>骨パジェット病遺伝子検査</t>
    <phoneticPr fontId="2"/>
  </si>
  <si>
    <t>,PAX3,MITF,SNAI2,SOX10,EDNRB,EDN3,none,</t>
    <phoneticPr fontId="2"/>
  </si>
  <si>
    <t>報告書対象遺伝子:PAX3,MITF,SNAI2,SOX10,EDNRB,EDN3
報告書外解析対象遺伝子:ありません。</t>
    <phoneticPr fontId="2"/>
  </si>
  <si>
    <t>ワールデンブルグ症候群遺伝子検査</t>
    <phoneticPr fontId="2"/>
  </si>
  <si>
    <t>,ERCC8,ERCC6,ERCC3,ERCC2,ERCC5,none,</t>
    <phoneticPr fontId="2"/>
  </si>
  <si>
    <t>報告書対象遺伝子:ERCC8,ERCC6,ERCC3,ERCC2,ERCC5
報告書外解析対象遺伝子:ありません。</t>
    <phoneticPr fontId="2"/>
  </si>
  <si>
    <t>コケイン症候群遺伝子検査</t>
    <phoneticPr fontId="2"/>
  </si>
  <si>
    <t>,RMRP,none,</t>
    <phoneticPr fontId="2"/>
  </si>
  <si>
    <t>報告書対象遺伝子:RMRP
報告書外解析対象遺伝子:ありません。</t>
    <phoneticPr fontId="2"/>
  </si>
  <si>
    <t>軟骨毛髪低形成症遺伝子検査</t>
    <phoneticPr fontId="2"/>
  </si>
  <si>
    <t>,TWIST1,FGFR2,none,</t>
    <phoneticPr fontId="2"/>
  </si>
  <si>
    <t>報告書対象遺伝子:TWIST1,FGFR2
報告書外解析対象遺伝子:ありません。</t>
    <phoneticPr fontId="2"/>
  </si>
  <si>
    <t>ゼーツレコッツェン症候群遺伝子検査</t>
    <phoneticPr fontId="2"/>
  </si>
  <si>
    <t>,GLI3,none,</t>
    <phoneticPr fontId="2"/>
  </si>
  <si>
    <t>報告書対象遺伝子:GLI3
報告書外解析対象遺伝子:ありません。</t>
    <phoneticPr fontId="2"/>
  </si>
  <si>
    <t>パリスターホール症候群遺伝子検査</t>
    <phoneticPr fontId="2"/>
  </si>
  <si>
    <t>,TCOF1,POLR1B,POLR1C,POLR1D,none,</t>
    <phoneticPr fontId="2"/>
  </si>
  <si>
    <t>報告書対象遺伝子:TCOF1,POLR1B,POLR1C,POLR1D
報告書外解析対象遺伝子:ありません。</t>
    <phoneticPr fontId="2"/>
  </si>
  <si>
    <t>トリーチャーコリンズ症候群遺伝子検査</t>
    <phoneticPr fontId="2"/>
  </si>
  <si>
    <t>,DYM,none,</t>
    <phoneticPr fontId="2"/>
  </si>
  <si>
    <t>報告書対象遺伝子:DYM
報告書外解析対象遺伝子:ありません。</t>
    <phoneticPr fontId="2"/>
  </si>
  <si>
    <t>DYM遺伝子検査</t>
    <phoneticPr fontId="2"/>
  </si>
  <si>
    <t>,FH,none,</t>
    <phoneticPr fontId="2"/>
  </si>
  <si>
    <t>報告書対象遺伝子:FH
報告書外解析対象遺伝子:ありません。</t>
    <phoneticPr fontId="2"/>
  </si>
  <si>
    <t>遺伝性平滑筋腫症及び腎細胞癌症候群遺伝子検査</t>
    <phoneticPr fontId="2"/>
  </si>
  <si>
    <t>,VPS13B,none,</t>
    <phoneticPr fontId="2"/>
  </si>
  <si>
    <t>報告書対象遺伝子:VPS13B
報告書外解析対象遺伝子:ありません。</t>
    <phoneticPr fontId="2"/>
  </si>
  <si>
    <t>コーエン症候群遺伝子検査</t>
    <phoneticPr fontId="2"/>
  </si>
  <si>
    <t>,PLA2G6,none,</t>
    <phoneticPr fontId="2"/>
  </si>
  <si>
    <t>報告書対象遺伝子:PLA2G6
報告書外解析対象遺伝子:ありません。</t>
    <phoneticPr fontId="2"/>
  </si>
  <si>
    <t>PLA2G6関連神経変性症遺伝子検査</t>
    <phoneticPr fontId="2"/>
  </si>
  <si>
    <t>,ACSF3,MLYCD,none,</t>
    <phoneticPr fontId="2"/>
  </si>
  <si>
    <t>報告書対象遺伝子:ACSF3,MLYCD
報告書外解析対象遺伝子:ありません。</t>
    <phoneticPr fontId="2"/>
  </si>
  <si>
    <t>混合性マロン酸およびメチルマロン酸尿症遺伝子検査</t>
    <phoneticPr fontId="2"/>
  </si>
  <si>
    <t>,PAX2,HNF1B,EYA1,SALL1,PBX1,GREB1L,none,</t>
    <phoneticPr fontId="2"/>
  </si>
  <si>
    <t>報告書対象遺伝子:PAX2,HNF1B,EYA1,SALL1,PBX1,GREB1L
報告書外解析対象遺伝子:ありません。</t>
    <phoneticPr fontId="2"/>
  </si>
  <si>
    <t>先天性腎尿路異常遺伝子検査</t>
    <phoneticPr fontId="2"/>
  </si>
  <si>
    <t>,EVC,EVC2,none,</t>
    <phoneticPr fontId="2"/>
  </si>
  <si>
    <t>報告書対象遺伝子:EVC,EVC2
報告書外解析対象遺伝子:ありません。</t>
    <phoneticPr fontId="2"/>
  </si>
  <si>
    <t>エリス・ファンクレフェルト症候群遺伝子検査</t>
    <phoneticPr fontId="2"/>
  </si>
  <si>
    <t>,PTCH1,PTCH2,SMO,SUFU,none,</t>
    <phoneticPr fontId="2"/>
  </si>
  <si>
    <t>報告書対象遺伝子:PTCH1,PTCH2,SMO,SUFU
報告書外解析対象遺伝子:ありません。</t>
    <phoneticPr fontId="2"/>
  </si>
  <si>
    <t>基底細胞母斑症候群(ゴーリン症候群)遺伝子検査</t>
    <phoneticPr fontId="2"/>
  </si>
  <si>
    <t>,AHI1,ARL13B,B9D1,B9D2,C2CD3,CPLANE1,CC2D2A,CEP41,CEP104,CEP120,CEP290,CSPP1,IFT172,INPP5E,KIAA0556,KIAA0586,KIF7,MKS1,NPHP1,NPHP4,IQCB1,OFD1,PDE6D,POC1B,RPGRIP1L,TCTN1,TCTN2,TCTN3,TMEM67,TMEM107,TMEM138,TMEM216,TMEM231,TMEM237,TTC21B,ZNF423,none,</t>
    <phoneticPr fontId="2"/>
  </si>
  <si>
    <t>報告書対象遺伝子:AHI1,ARL13B,B9D1,B9D2,C2CD3,CPLANE1,CC2D2A,CEP41,CEP104,CEP120,CEP290,CSPP1,IFT172,INPP5E,KIAA0556,KIAA0586,KIF7,MKS1,NPHP1,NPHP4,IQCB1,OFD1,PDE6D,POC1B,RPGRIP1L,TCTN1,TCTN2,TCTN3,TMEM67,TMEM107,TMEM138,TMEM216,TMEM231,TMEM237,TTC21B,ZNF423
報告書外解析対象遺伝子:ありません。</t>
    <phoneticPr fontId="2"/>
  </si>
  <si>
    <t>ジュベール症候群遺伝子検査</t>
    <phoneticPr fontId="2"/>
  </si>
  <si>
    <t>,EXT1,EXT2,PTPN11,none,</t>
    <phoneticPr fontId="2"/>
  </si>
  <si>
    <t>報告書対象遺伝子:EXT1,EXT2,PTPN11
報告書外解析対象遺伝子:ありません。</t>
    <phoneticPr fontId="2"/>
  </si>
  <si>
    <t>多発性軟骨性外骨腫症遺伝子検査</t>
    <phoneticPr fontId="2"/>
  </si>
  <si>
    <t>,KMT2A,none,</t>
    <phoneticPr fontId="2"/>
  </si>
  <si>
    <t>報告書対象遺伝子:KMT2A
報告書外解析対象遺伝子:ありません。</t>
    <phoneticPr fontId="2"/>
  </si>
  <si>
    <t>ウィーデマン・スタイナー症候群遺伝子検査</t>
    <phoneticPr fontId="2"/>
  </si>
  <si>
    <t>,FGA,FGB,FGG,none,</t>
    <phoneticPr fontId="2"/>
  </si>
  <si>
    <t>報告書対象遺伝子:FGA,FGB,FGG
報告書外解析対象遺伝子:ありません。</t>
    <phoneticPr fontId="2"/>
  </si>
  <si>
    <t>先天性フィブリノーゲン欠損症遺伝子検査</t>
    <phoneticPr fontId="2"/>
  </si>
  <si>
    <t>,CASK,none,</t>
    <phoneticPr fontId="2"/>
  </si>
  <si>
    <t>報告書対象遺伝子:CASK
報告書外解析対象遺伝子:ありません。</t>
    <phoneticPr fontId="2"/>
  </si>
  <si>
    <t>MICPCH症候群（CASK異常症）遺伝子検査</t>
    <phoneticPr fontId="2"/>
  </si>
  <si>
    <t>,HBB,none,</t>
    <phoneticPr fontId="2"/>
  </si>
  <si>
    <t>報告書対象遺伝子:HBB
報告書外解析対象遺伝子:ありません。</t>
    <phoneticPr fontId="2"/>
  </si>
  <si>
    <t>βサラセミア遺伝子検査</t>
    <phoneticPr fontId="2"/>
  </si>
  <si>
    <t>,SOX9,none,</t>
    <phoneticPr fontId="2"/>
  </si>
  <si>
    <t>報告書対象遺伝子:SOX9
報告書外解析対象遺伝子:ありません。</t>
    <phoneticPr fontId="2"/>
  </si>
  <si>
    <t>屈曲肢異形成症遺伝子検査</t>
    <phoneticPr fontId="2"/>
  </si>
  <si>
    <t>,HFE,HJV,HAMP,TFR2,SLC40A1,none,</t>
    <phoneticPr fontId="2"/>
  </si>
  <si>
    <t>報告書対象遺伝子:HFE,HJV,HAMP,TFR2,SLC40A1
報告書外解析対象遺伝子:ありません。</t>
    <phoneticPr fontId="2"/>
  </si>
  <si>
    <t>遺伝性ヘモクロマトーシス遺伝子検査</t>
    <phoneticPr fontId="2"/>
  </si>
  <si>
    <t>,AP3B1,HPS1,HPS3,HPS4,HPS5,HPS6,SLC45A2,GPR143,TYRP1,TYR,OCA2,MC1R,</t>
    <phoneticPr fontId="2"/>
  </si>
  <si>
    <t>報告書対象遺伝子:AP3B1,HPS1,HPS3,HPS4,HPS5,HPS6
報告書外解析対象遺伝子:SLC45A2,GPR143,TYRP1,TYR,OCA2,MC1R
※TYR NM_000372.5exon4及び5は相同領域があるため報告から除外します。</t>
    <phoneticPr fontId="2"/>
  </si>
  <si>
    <t>ヘルマンスキー・パドラック症候群遺伝子検査</t>
    <phoneticPr fontId="2"/>
  </si>
  <si>
    <t>,ACVR1,none,</t>
    <phoneticPr fontId="2"/>
  </si>
  <si>
    <t>報告書対象遺伝子:ACVR1
報告書外解析対象遺伝子:ありません。</t>
    <phoneticPr fontId="2"/>
  </si>
  <si>
    <t>進行性骨化性線維異形成症遺伝子検査</t>
    <phoneticPr fontId="2"/>
  </si>
  <si>
    <t>,NKX2-1,PAX8,TSHR,SLC5A5,SLC26A4,TG,TPO,DUOX2,DUOXA2,FOXE1,SLC16A2,IGSF1,TBL1X,none,</t>
    <phoneticPr fontId="2"/>
  </si>
  <si>
    <t>報告書対象遺伝子:NKX2-1,PAX8,TSHR,SLC5A5,SLC26A4,TG,TPO,DUOX2,DUOXA2,FOXE1,SLC16A2,IGSF1,TBL1X
報告書外解析対象遺伝子:ありません。
※DUOX2(NM_014080)ex7は相同領域があるため、解析対象から除外する。</t>
    <phoneticPr fontId="2"/>
  </si>
  <si>
    <t>先天性甲状腺機能低下症遺伝子検査</t>
    <phoneticPr fontId="2"/>
  </si>
  <si>
    <t>,ALMS1,ARL6,BBS1,BBS2,BBS4,BBS5,BBS7,BBS10,BBS12,C8orf37,CEP290,IFT172,MKKS,MKS1,BBS9,SCLT1,SDCCAG8,TMEM67,TRIM32,TTC8,none,</t>
    <phoneticPr fontId="2"/>
  </si>
  <si>
    <t>報告書対象遺伝子:ALMS1,ARL6,BBS1,BBS2,BBS4,BBS5,BBS7,BBS10,BBS12,C8orf37,CEP290,IFT172,MKKS,MKS1,BBS9,SCLT1,SDCCAG8,TMEM67,TRIM32,TTC8
報告書外解析対象遺伝子:ありません。</t>
    <phoneticPr fontId="2"/>
  </si>
  <si>
    <t>バルデー・ビードル症候群遺伝子検査</t>
    <phoneticPr fontId="2"/>
  </si>
  <si>
    <t>,CEP120,DYNC2H1,EVC,EVC2,IFT80,IFT81,IFT140,IFT172,KIAA0586,NEK1,TTC21B,WDR19,WDR34,WDR35,WDR60,none,</t>
    <phoneticPr fontId="2"/>
  </si>
  <si>
    <t>報告書対象遺伝子:CEP120,DYNC2H1,EVC,EVC2,IFT80,IFT81,IFT140,IFT172,KIAA0586,NEK1,TTC21B,WDR19,WDR34,WDR35,WDR60
報告書外解析対象遺伝子:ありません。</t>
    <phoneticPr fontId="2"/>
  </si>
  <si>
    <t>骨関連シリオパチー遺伝子検査</t>
    <phoneticPr fontId="2"/>
  </si>
  <si>
    <t>,ACE,AGT,AGTR1,REN,none,</t>
    <phoneticPr fontId="2"/>
  </si>
  <si>
    <t>報告書対象遺伝子:ACE,AGT,AGTR1,REN
報告書外解析対象遺伝子:ありません。</t>
    <phoneticPr fontId="2"/>
  </si>
  <si>
    <t>Renal tubular dysgenesis遺伝子検査</t>
    <phoneticPr fontId="2"/>
  </si>
  <si>
    <t>,ECEL1,MYBPC1,MYH3,MYH8,PIEZO2,TNNI2,TNNT3,TPM2,none,</t>
    <phoneticPr fontId="2"/>
  </si>
  <si>
    <t>報告書対象遺伝子:ECEL1,MYBPC1,MYH3,MYH8,PIEZO2,TNNI2,TNNT3,TPM2
報告書外解析対象遺伝子:ありません。
※MYH8(NM_002472)ex5は相同領域があるため解析から除外する。PIEZO2(NM_022068)ex4は相同領域があるため解析から除外する。</t>
    <phoneticPr fontId="2"/>
  </si>
  <si>
    <t>遠位関節拘縮症遺伝子検査</t>
    <phoneticPr fontId="2"/>
  </si>
  <si>
    <t>,FLNB,CHST3,none,</t>
    <phoneticPr fontId="2"/>
  </si>
  <si>
    <t>報告書対象遺伝子:FLNB,CHST3
報告書外解析対象遺伝子:ありません。</t>
    <phoneticPr fontId="2"/>
  </si>
  <si>
    <t>ラーセン症候群遺伝子検査</t>
    <phoneticPr fontId="2"/>
  </si>
  <si>
    <t>,MNX1,none,</t>
    <phoneticPr fontId="2"/>
  </si>
  <si>
    <t>報告書対象遺伝子:MNX1
報告書外解析対象遺伝子:ありません。</t>
    <phoneticPr fontId="2"/>
  </si>
  <si>
    <t>クラリーノ症候群遺伝子検査</t>
    <phoneticPr fontId="2"/>
  </si>
  <si>
    <t>,SLC6A19,none,</t>
    <phoneticPr fontId="2"/>
  </si>
  <si>
    <t>報告書対象遺伝子:SLC6A19
報告書外解析対象遺伝子:ありません。</t>
    <phoneticPr fontId="2"/>
  </si>
  <si>
    <t>ハートナップ病遺伝子検査</t>
    <phoneticPr fontId="2"/>
  </si>
  <si>
    <t>,FBP1,none,</t>
    <phoneticPr fontId="2"/>
  </si>
  <si>
    <t>報告書対象遺伝子:FBP1
報告書外解析対象遺伝子:ありません。</t>
    <phoneticPr fontId="2"/>
  </si>
  <si>
    <t>フルクトース-1,6-ビスホスファターゼ欠損症遺伝子検査</t>
    <phoneticPr fontId="2"/>
  </si>
  <si>
    <t>,WRN,LMNA,BLM,RECQL4,RMI1,POLD1,none,</t>
    <phoneticPr fontId="2"/>
  </si>
  <si>
    <t>報告書対象遺伝子:WRN,LMNA,BLM,RECQL4,RMI1,POLD1
報告書外解析対象遺伝子:ありません。</t>
    <phoneticPr fontId="2"/>
  </si>
  <si>
    <t>ウェルナー症候群遺伝子検査</t>
    <phoneticPr fontId="2"/>
  </si>
  <si>
    <t>,SLC22A12,SLC2A9,none,</t>
    <phoneticPr fontId="2"/>
  </si>
  <si>
    <t>報告書対象遺伝子:SLC22A12,SLC2A9
報告書外解析対象遺伝子:ありません。</t>
    <phoneticPr fontId="2"/>
  </si>
  <si>
    <t>腎性低尿酸血症遺伝子検査</t>
    <phoneticPr fontId="2"/>
  </si>
  <si>
    <t>,BCHE,none,</t>
    <phoneticPr fontId="2"/>
  </si>
  <si>
    <t>報告書対象遺伝子:BCHE
報告書外解析対象遺伝子:ありません。</t>
    <phoneticPr fontId="2"/>
  </si>
  <si>
    <t>遺伝性ブチリルコリンエステラーゼ欠損症遺伝子検査</t>
    <phoneticPr fontId="2"/>
  </si>
  <si>
    <t>,AKT1,CHD8,DIS3L2,DNMT3A,EED,EZH2,GPC3,GPC4,MTOR,NFIX,NSD1,PDGFRB,PIK3CA,PPP2R5D,PTEN,RNF125,SUZ12,none,</t>
    <phoneticPr fontId="2"/>
  </si>
  <si>
    <t>報告書対象遺伝子:AKT1,CHD8,DIS3L2,DNMT3A,EED,EZH2,GPC3,GPC4,MTOR,NFIX,NSD1,PDGFRB,PIK3CA,PPP2R5D,PTEN,RNF125,SUZ12
報告書外解析対象遺伝子:ありません。</t>
    <phoneticPr fontId="2"/>
  </si>
  <si>
    <t>過成長症候群遺伝子検査</t>
    <phoneticPr fontId="2"/>
  </si>
  <si>
    <t>,PHOX2B,none,</t>
    <phoneticPr fontId="2"/>
  </si>
  <si>
    <t>報告書対象遺伝子:PHOX2B
報告書外解析対象遺伝子:ありません。
※PHOX2Bは繰り返し配列部分をアンプリコンにて対応しています。</t>
    <phoneticPr fontId="2"/>
  </si>
  <si>
    <t>先天性中枢性低換気症候群遺伝子検査</t>
    <phoneticPr fontId="2"/>
  </si>
  <si>
    <t>,TBX5,SALL4,TBX3,SALL1,LMNA,RBM8A,none,</t>
    <phoneticPr fontId="2"/>
  </si>
  <si>
    <t>報告書対象遺伝子:TBX5,SALL4,TBX3,SALL1,LMNA,RBM8A
報告書外解析対象遺伝子:ありません。</t>
    <phoneticPr fontId="2"/>
  </si>
  <si>
    <t>Holt-Oram症候群遺伝子検査</t>
    <phoneticPr fontId="2"/>
  </si>
  <si>
    <t>,GALE,GALK1,GALT,GALM,none,</t>
    <phoneticPr fontId="2"/>
  </si>
  <si>
    <t>報告書対象遺伝子:GALE,GALK1,GALT,GALM
報告書外解析対象遺伝子:ありません。</t>
    <phoneticPr fontId="2"/>
  </si>
  <si>
    <t>ガラクトース血症遺伝子検査</t>
    <phoneticPr fontId="2"/>
  </si>
  <si>
    <t>,CHRNA4,CHRNB2,CHRNA2,KCNT1,DEPDC5,CRH,none,</t>
    <phoneticPr fontId="2"/>
  </si>
  <si>
    <t>報告書対象遺伝子:CHRNA4,CHRNB2,CHRNA2,KCNT1,DEPDC5,CRH
報告書外解析対象遺伝子:ありません。</t>
    <phoneticPr fontId="2"/>
  </si>
  <si>
    <t>睡眠関連過運動てんかん遺伝子検査</t>
    <phoneticPr fontId="2"/>
  </si>
  <si>
    <t>,DLL3,MESP2,LFNG,HES7,TBX6,RIPPLY2,none,</t>
    <phoneticPr fontId="2"/>
  </si>
  <si>
    <t>報告書対象遺伝子:DLL3,MESP2,LFNG,HES7,TBX6,RIPPLY2
報告書外解析対象遺伝子:ありません。</t>
    <phoneticPr fontId="2"/>
  </si>
  <si>
    <t>先天性側弯・脊椎肋骨異骨症遺伝子検査</t>
    <phoneticPr fontId="2"/>
  </si>
  <si>
    <t>,AGPAT2,BSCL2,CAV1,CAVIN1,none,</t>
    <phoneticPr fontId="2"/>
  </si>
  <si>
    <t>報告書対象遺伝子:AGPAT2,BSCL2,CAV1,CAVIN1
報告書外解析対象遺伝子:ありません。</t>
    <phoneticPr fontId="2"/>
  </si>
  <si>
    <t>先天性全身性脂肪萎縮症遺伝子検査</t>
    <phoneticPr fontId="2"/>
  </si>
  <si>
    <t>,PURA,none,</t>
    <phoneticPr fontId="2"/>
  </si>
  <si>
    <t>報告書対象遺伝子:PURA
報告書外解析対象遺伝子:ありません。</t>
    <phoneticPr fontId="2"/>
  </si>
  <si>
    <t>PURA関連神経発達異常症遺伝子検査</t>
    <phoneticPr fontId="2"/>
  </si>
  <si>
    <t>,GRIN2B,none,</t>
    <phoneticPr fontId="2"/>
  </si>
  <si>
    <t>報告書対象遺伝子:GRIN2B
報告書外解析対象遺伝子:ありません。</t>
    <phoneticPr fontId="2"/>
  </si>
  <si>
    <t>GRIN2B関連神経発達異常症遺伝子検査</t>
    <phoneticPr fontId="2"/>
  </si>
  <si>
    <t>,DICER1,none,</t>
    <phoneticPr fontId="2"/>
  </si>
  <si>
    <t>報告書対象遺伝子:DICER1
報告書外解析対象遺伝子:ありません。</t>
    <phoneticPr fontId="2"/>
  </si>
  <si>
    <t>DICER1症候群遺伝子検査</t>
    <phoneticPr fontId="2"/>
  </si>
  <si>
    <t>,DVL1,DVL3,WNT5A,ROR2,none,</t>
    <phoneticPr fontId="2"/>
  </si>
  <si>
    <t>報告書対象遺伝子:DVL1,DVL3,WNT5A,ROR2
報告書外解析対象遺伝子:ありません。</t>
    <phoneticPr fontId="2"/>
  </si>
  <si>
    <t>ロビノウ症候群遺伝子検査</t>
    <phoneticPr fontId="2"/>
  </si>
  <si>
    <t>,ELN,none,</t>
    <phoneticPr fontId="2"/>
  </si>
  <si>
    <t>報告書対象遺伝子:ELN
報告書外解析対象遺伝子:ありません。</t>
    <phoneticPr fontId="2"/>
  </si>
  <si>
    <t>家族性大動脈弁上狭窄症遺伝子検査</t>
    <phoneticPr fontId="2"/>
  </si>
  <si>
    <t>,NOG,GDF5,FGF9,GDF6,none,</t>
    <phoneticPr fontId="2"/>
  </si>
  <si>
    <t>報告書対象遺伝子:NOG,GDF5,FGF9,GDF6
報告書外解析対象遺伝子:ありません。</t>
    <phoneticPr fontId="2"/>
  </si>
  <si>
    <t>近位指節癒合症遺伝子検査</t>
    <phoneticPr fontId="2"/>
  </si>
  <si>
    <t>,ASXL1,ASXL2,ASXL3,none,</t>
    <phoneticPr fontId="2"/>
  </si>
  <si>
    <t>報告書対象遺伝子:ASXL1,ASXL2,ASXL3
報告書外解析対象遺伝子:ありません。</t>
    <phoneticPr fontId="2"/>
  </si>
  <si>
    <t>ASXL異常症遺伝子検査</t>
    <phoneticPr fontId="2"/>
  </si>
  <si>
    <t>,DDX3X,none,</t>
    <phoneticPr fontId="2"/>
  </si>
  <si>
    <t>報告書対象遺伝子:DDX3X
報告書外解析対象遺伝子:ありません。</t>
    <phoneticPr fontId="2"/>
  </si>
  <si>
    <t>DDX3X関連神経発達異常症遺伝子検査</t>
    <phoneticPr fontId="2"/>
  </si>
  <si>
    <t>,EIF2B1,EIF2B2,EIF2B3,EIF2B4,EIF2B5,LAMB1,none,</t>
    <phoneticPr fontId="2"/>
  </si>
  <si>
    <t>報告書対象遺伝子:EIF2B1,EIF2B2,EIF2B3,EIF2B4,EIF2B5,LAMB1
報告書外解析対象遺伝子:ありません。</t>
    <phoneticPr fontId="2"/>
  </si>
  <si>
    <t>進行性白質脳症遺伝子検査</t>
    <phoneticPr fontId="2"/>
  </si>
  <si>
    <t>,IL36RN,CARD14,none,</t>
    <phoneticPr fontId="2"/>
  </si>
  <si>
    <t>報告書対象遺伝子:IL36RN,CARD14
報告書外解析対象遺伝子:ありません。</t>
    <phoneticPr fontId="2"/>
  </si>
  <si>
    <t>膿疱性乾癬遺伝子検査</t>
    <phoneticPr fontId="2"/>
  </si>
  <si>
    <t>,CLCN5,OCRL,none,</t>
    <phoneticPr fontId="2"/>
  </si>
  <si>
    <t>報告書対象遺伝子:CLCN5,OCRL
報告書外解析対象遺伝子:ありません。</t>
    <phoneticPr fontId="2"/>
  </si>
  <si>
    <t>Dent病_Lowe症候群遺伝子検査</t>
    <phoneticPr fontId="2"/>
  </si>
  <si>
    <t>,AKT3,PIK3R2,PIK3CA,none,</t>
    <phoneticPr fontId="2"/>
  </si>
  <si>
    <t>報告書対象遺伝子:AKT3,PIK3R2,PIK3CA
報告書外解析対象遺伝子:ありません。</t>
    <phoneticPr fontId="2"/>
  </si>
  <si>
    <t>巨脳症－毛細血管奇形症候群遺伝子検査</t>
    <phoneticPr fontId="2"/>
  </si>
  <si>
    <t>,CLCN4,none,</t>
    <phoneticPr fontId="2"/>
  </si>
  <si>
    <t>報告書対象遺伝子:CLCN4
報告書外解析対象遺伝子:ありません。</t>
    <phoneticPr fontId="2"/>
  </si>
  <si>
    <t>Raynaud-Claes症候群遺伝子検査</t>
    <phoneticPr fontId="2"/>
  </si>
  <si>
    <t>,SLC4A1,ATP6V0A4,ATP6V1B1,SLC4A4,CA2,none,</t>
    <phoneticPr fontId="2"/>
  </si>
  <si>
    <t>報告書対象遺伝子:SLC4A1,ATP6V0A4,ATP6V1B1,SLC4A4,CA2
報告書外解析対象遺伝子:ありません。</t>
    <phoneticPr fontId="2"/>
  </si>
  <si>
    <t>遺伝性尿細管性アシドーシス遺伝子検査</t>
    <phoneticPr fontId="2"/>
  </si>
  <si>
    <t>,SCN11A,SCN10A,SCN9A,none,</t>
    <phoneticPr fontId="2"/>
  </si>
  <si>
    <t>報告書対象遺伝子:SCN11A,SCN10A,SCN9A
報告書外解析対象遺伝子:ありません。</t>
    <phoneticPr fontId="2"/>
  </si>
  <si>
    <t>小児四肢疼痛発作症遺伝子検査</t>
    <phoneticPr fontId="2"/>
  </si>
  <si>
    <t>,SLC3A1,SLC7A9,none,</t>
    <phoneticPr fontId="2"/>
  </si>
  <si>
    <t>報告書対象遺伝子:SLC3A1,SLC7A9
報告書外解析対象遺伝子:ありません。</t>
    <phoneticPr fontId="2"/>
  </si>
  <si>
    <t>シスチン尿症遺伝子検査</t>
    <phoneticPr fontId="2"/>
  </si>
  <si>
    <t>,LIPH,LPAR6,none,</t>
    <phoneticPr fontId="2"/>
  </si>
  <si>
    <t>報告書対象遺伝子:LIPH,LPAR6
報告書外解析対象遺伝子:ありません。</t>
    <phoneticPr fontId="2"/>
  </si>
  <si>
    <t>先天性乏毛症・縮毛症遺伝子検査</t>
    <phoneticPr fontId="2"/>
  </si>
  <si>
    <t>,MAFB,TNFRSF11A,LMNA,ZMPSTE24,MTX2,MMP2,MMP14,NOTCH2,PDGFRB,BANF1,ASAH1,none,</t>
    <phoneticPr fontId="2"/>
  </si>
  <si>
    <t>報告書対象遺伝子:MAFB,TNFRSF11A,LMNA,ZMPSTE24,MTX2,MMP2,MMP14,NOTCH2,PDGFRB,BANF1,ASAH1
報告書外解析対象遺伝子:ありません。
※NOTCH2は相同領域があるため正確に解析できない可能性があります。NOTCH2は相同領域があるため正確に解析できない可能性があります。</t>
    <phoneticPr fontId="2"/>
  </si>
  <si>
    <t>骨溶解症遺伝子検査</t>
    <phoneticPr fontId="2"/>
  </si>
  <si>
    <t>,GNAS,PRKAR1A,PDE4D,none,</t>
    <phoneticPr fontId="2"/>
  </si>
  <si>
    <t>報告書対象遺伝子:GNAS,PRKAR1A,PDE4D
報告書外解析対象遺伝子:ありません。</t>
    <phoneticPr fontId="2"/>
  </si>
  <si>
    <t>偽性副甲状腺機能低下症遺伝子検査</t>
    <phoneticPr fontId="2"/>
  </si>
  <si>
    <t>,KRT1,KRT10,KRT2,none,</t>
    <phoneticPr fontId="2"/>
  </si>
  <si>
    <t>報告書対象遺伝子:KRT1,KRT10,KRT2
報告書外解析対象遺伝子:ありません。</t>
    <phoneticPr fontId="2"/>
  </si>
  <si>
    <t>ケラチン症性魚鱗癬遺伝子検査</t>
    <phoneticPr fontId="2"/>
  </si>
  <si>
    <t>,ABCA12,none,</t>
    <phoneticPr fontId="2"/>
  </si>
  <si>
    <t>報告書対象遺伝子:ABCA12
報告書外解析対象遺伝子:ありません。</t>
    <phoneticPr fontId="2"/>
  </si>
  <si>
    <t>道化師様魚鱗癬遺伝子検査</t>
    <phoneticPr fontId="2"/>
  </si>
  <si>
    <t>,LORICRIN,ABCA12,ALOX12B,ALOXE3,CYP4F22,NIPAL4,SDR9C7,SULT2B1,TGM1,CERS3,PNPLA1,CAST,TGM5,none,</t>
    <phoneticPr fontId="2"/>
  </si>
  <si>
    <t>報告書対象遺伝子:LORICRIN,ABCA12,ALOX12B,ALOXE3,CYP4F22,NIPAL4,SDR9C7,SULT2B1,TGM1,CERS3,PNPLA1,CAST,TGM5
報告書外解析対象遺伝子:ありません。</t>
    <phoneticPr fontId="2"/>
  </si>
  <si>
    <t>常染色体潜性遺伝性魚鱗癬遺伝子検査</t>
    <phoneticPr fontId="2"/>
  </si>
  <si>
    <t>,ALDH3A2,ELOVL4,PHGDH,PSAT1,ABHD5,SLC27A4,ADAMTS17,KDSR,MBTPS2,EBP,NSDHL,SUMF1,VPS33B,SNAP29,VIPAS39,DSG1,DSP,SPINK5,GJB2,GJB6,none,</t>
    <phoneticPr fontId="2"/>
  </si>
  <si>
    <t>報告書対象遺伝子:ALDH3A2,ELOVL4,PHGDH,PSAT1,ABHD5,SLC27A4,ADAMTS17,KDSR,MBTPS2,EBP,NSDHL,SUMF1,VPS33B,SNAP29,VIPAS39,DSG1,DSP,SPINK5,GJB2,GJB6
報告書外解析対象遺伝子:ありません。</t>
    <phoneticPr fontId="2"/>
  </si>
  <si>
    <t>魚鱗癬症候群遺伝子検査</t>
    <phoneticPr fontId="2"/>
  </si>
  <si>
    <t>,FH,MAX,NF1,RET,SDHA,SDHAF2,SDHB,SDHC,SDHD,TMEM127,VHL,none,</t>
    <phoneticPr fontId="2"/>
  </si>
  <si>
    <t>報告書対象遺伝子:FH,MAX,NF1,RET,SDHA,SDHAF2,SDHB,SDHC,SDHD,TMEM127,VHL
報告書外解析対象遺伝子:ありません。</t>
    <phoneticPr fontId="2"/>
  </si>
  <si>
    <t>褐色細胞腫・パラガングリオーマ遺伝子検査</t>
    <phoneticPr fontId="2"/>
  </si>
  <si>
    <t>,GJA1,none,</t>
    <phoneticPr fontId="2"/>
  </si>
  <si>
    <t>報告書対象遺伝子:GJA1
報告書外解析対象遺伝子:ありません。</t>
    <phoneticPr fontId="2"/>
  </si>
  <si>
    <t>眼歯指異形成症遺伝子検査</t>
    <phoneticPr fontId="2"/>
  </si>
  <si>
    <t>,MLC1,HEPACAM,none,</t>
    <phoneticPr fontId="2"/>
  </si>
  <si>
    <t>報告書対象遺伝子:MLC1,HEPACAM
報告書外解析対象遺伝子:ありません。</t>
    <phoneticPr fontId="2"/>
  </si>
  <si>
    <t>皮質下嚢胞をもつ大頭型白質脳症遺伝子検査</t>
    <phoneticPr fontId="2"/>
  </si>
  <si>
    <t>,EMD,LMNA,SYNE1,SYNE2,FHL1,TMEM43,none,</t>
    <phoneticPr fontId="2"/>
  </si>
  <si>
    <t>報告書対象遺伝子:EMD,LMNA,SYNE1,SYNE2,FHL1,TMEM43
報告書外解析対象遺伝子:ありません。</t>
    <phoneticPr fontId="2"/>
  </si>
  <si>
    <t>エメリー・ドレイフス型筋ジストロフィー遺伝子検査</t>
    <phoneticPr fontId="2"/>
  </si>
  <si>
    <t>,TMPRSS6,none,</t>
    <phoneticPr fontId="2"/>
  </si>
  <si>
    <t>報告書対象遺伝子:TMPRSS6
報告書外解析対象遺伝子:ありません。</t>
    <phoneticPr fontId="2"/>
  </si>
  <si>
    <t>先天性鉄剤不応性鉄欠乏性貧血遺伝子検査</t>
    <phoneticPr fontId="2"/>
  </si>
  <si>
    <t>,PTH1R,none,</t>
    <phoneticPr fontId="2"/>
  </si>
  <si>
    <t>報告書対象遺伝子:PTH1R
報告書外解析対象遺伝子:ありません。</t>
    <phoneticPr fontId="2"/>
  </si>
  <si>
    <t>原発性萌出不全遺伝子検査</t>
    <phoneticPr fontId="2"/>
  </si>
  <si>
    <t>,GP1BA,GP1BB,GP9,ITGA2B,ITGB3,MYH9,NBEAL2,VWF,WAS,none,</t>
    <phoneticPr fontId="2"/>
  </si>
  <si>
    <t>報告書対象遺伝子:GP1BA,GP1BB,GP9,ITGA2B,ITGB3,MYH9,NBEAL2,VWF,WAS
報告書外解析対象遺伝子:ありません。
※VWF(NM_000552)ex26については相同領域があるため報告から除外しています。</t>
    <phoneticPr fontId="2"/>
  </si>
  <si>
    <t>遺伝性血小板異常症遺伝子検査</t>
    <phoneticPr fontId="2"/>
  </si>
  <si>
    <t>,SERPINB7,AAGAB,KRT9,KRT1,none,</t>
    <phoneticPr fontId="2"/>
  </si>
  <si>
    <t>報告書対象遺伝子:SERPINB7,AAGAB,KRT9,KRT1
報告書外解析対象遺伝子:ありません。</t>
    <phoneticPr fontId="2"/>
  </si>
  <si>
    <t>掌蹠角化症遺伝子検査</t>
    <phoneticPr fontId="2"/>
  </si>
  <si>
    <t>,SIL1,none,</t>
    <phoneticPr fontId="2"/>
  </si>
  <si>
    <t>報告書対象遺伝子:SIL1
報告書外解析対象遺伝子:ありません。</t>
    <phoneticPr fontId="2"/>
  </si>
  <si>
    <t>マリネスコ・シェーグレン症候群遺伝子検査</t>
    <phoneticPr fontId="2"/>
  </si>
  <si>
    <t>,ANK1,SPTB,SPTA1,SLC4A1,EPB42,none,</t>
    <phoneticPr fontId="2"/>
  </si>
  <si>
    <t>報告書対象遺伝子:ANK1,SPTB,SPTA1,SLC4A1,EPB42
報告書外解析対象遺伝子:ありません。</t>
    <phoneticPr fontId="2"/>
  </si>
  <si>
    <t>遺伝性球状赤血球症遺伝子検査</t>
    <phoneticPr fontId="2"/>
  </si>
  <si>
    <t>,KRT6A,KRT6B,KRT6C,KRT16,KRT17,none,</t>
    <phoneticPr fontId="2"/>
  </si>
  <si>
    <t>先天性爪甲肥厚症遺伝子検査</t>
    <phoneticPr fontId="2"/>
  </si>
  <si>
    <t>,PAFAH1B1,DCX,TUBA1A,TUBB2A,TUBB2B,TUBB3,DYNC1H1,WDR62,FLNA,none,</t>
    <phoneticPr fontId="2"/>
  </si>
  <si>
    <t>報告書対象遺伝子:PAFAH1B1,DCX,TUBA1A,TUBB2A,TUBB2B,TUBB3,DYNC1H1,WDR62,FLNA
報告書外解析対象遺伝子:ありません。</t>
    <phoneticPr fontId="2"/>
  </si>
  <si>
    <t>滑脳症遺伝子検査</t>
    <phoneticPr fontId="2"/>
  </si>
  <si>
    <t>,RYR1,CACNA1S,STAC3,none,</t>
    <phoneticPr fontId="2"/>
  </si>
  <si>
    <t>報告書対象遺伝子:RYR1,CACNA1S,STAC3
報告書外解析対象遺伝子:ありません。</t>
    <phoneticPr fontId="2"/>
  </si>
  <si>
    <t>悪性高熱症遺伝子検査</t>
    <phoneticPr fontId="2"/>
  </si>
  <si>
    <t>,ABCB6,PIEZO1,none,</t>
    <phoneticPr fontId="2"/>
  </si>
  <si>
    <t>報告書対象遺伝子:ABCB6,PIEZO1
報告書外解析対象遺伝子:ありません。</t>
    <phoneticPr fontId="2"/>
  </si>
  <si>
    <t>家族性偽高カリウム血症遺伝子検査</t>
    <phoneticPr fontId="2"/>
  </si>
  <si>
    <t>インプリンティング疾患解析パネル遺伝子検査</t>
    <phoneticPr fontId="2"/>
  </si>
  <si>
    <t>,F13A1,F13B,none,</t>
    <phoneticPr fontId="2"/>
  </si>
  <si>
    <t>報告書対象遺伝子:F13A1,F13B
報告書外解析対象遺伝子:ありません。</t>
    <phoneticPr fontId="2"/>
  </si>
  <si>
    <t>第XIII因子欠乏症遺伝子検査</t>
    <phoneticPr fontId="2"/>
  </si>
  <si>
    <t>,ITGA3,none,</t>
    <phoneticPr fontId="2"/>
  </si>
  <si>
    <t>報告書対象遺伝子:ITGA3
報告書外解析対象遺伝子:ありません。</t>
    <phoneticPr fontId="2"/>
  </si>
  <si>
    <t>ILNEB症候群遺伝子検査</t>
    <phoneticPr fontId="2"/>
  </si>
  <si>
    <t>,SLC12A1,KCNJ1,CLCNKB,BSND,CLCNKA,MAGED2,CASR,SLC12A3,CFTR,EHD1,HNF1B,KCNJ10,KCNJ2,KCNJ5,SLC26A3,none,</t>
    <phoneticPr fontId="2"/>
  </si>
  <si>
    <t>報告書対象遺伝子:SLC12A1,KCNJ1,CLCNKB,BSND,CLCNKA,MAGED2,CASR,SLC12A3,CFTR,EHD1,HNF1B,KCNJ10,KCNJ2,KCNJ5,SLC26A3
報告書外解析対象遺伝子:ありません。
※CLCNKBは相同領域があるため、long PCRを行っています。CLCNKAのexon6,9,20は解析対象外です。</t>
    <phoneticPr fontId="2"/>
  </si>
  <si>
    <t>バーター・ギッテルマン症候群遺伝子検査</t>
    <phoneticPr fontId="2"/>
  </si>
  <si>
    <t>変動性・対称性紅斑角皮症</t>
    <phoneticPr fontId="2"/>
  </si>
  <si>
    <t>,GJB3,GJB4,GJA1,KDSR,KRT83,TRPM4,PERP,DSG1,TRPV3,LORICRIN,ELOVL4,none,</t>
    <phoneticPr fontId="2"/>
  </si>
  <si>
    <t>報告書対象遺伝子:GJB3,GJB4,GJA1,KDSR,KRT83,TRPM4,PERP,DSG1,TRPV3,LORICRIN,ELOVL4
報告書外解析対象遺伝子:ありません。</t>
    <phoneticPr fontId="2"/>
  </si>
  <si>
    <t>変動性・対称性紅斑角皮症遺伝子検査</t>
    <phoneticPr fontId="2"/>
  </si>
  <si>
    <t>,ADAMTS13,none,</t>
    <phoneticPr fontId="2"/>
  </si>
  <si>
    <t>報告書対象遺伝子:ADAMTS13
報告書外解析対象遺伝子:ありません。</t>
    <phoneticPr fontId="2"/>
  </si>
  <si>
    <t>アップショー・シュールマン症候群遺伝子検査</t>
    <phoneticPr fontId="2"/>
  </si>
  <si>
    <t>,GDF6,MEOX1,GDF3,MYO18B,RIPPLY2,WBP11,none,</t>
    <phoneticPr fontId="2"/>
  </si>
  <si>
    <t>報告書対象遺伝子:GDF6,MEOX1,GDF3,MYO18B,RIPPLY2,WBP11
報告書外解析対象遺伝子:ありません。</t>
    <phoneticPr fontId="2"/>
  </si>
  <si>
    <t>クリッペル・ファイル症候群遺伝子検査</t>
    <phoneticPr fontId="2"/>
  </si>
  <si>
    <t>,AHDC1,ANKRD11,CDK13,CTNNB1,DYRK1A,EBF3,EFTUD2,EHMT1,HNRNPH2,HNRNPK,HUWE1,IQSEC2,MED13L,PACS1,SATB2,SON,SPAST,SYNGAP1,TBL1XR1,TRIO,none,</t>
    <phoneticPr fontId="2"/>
  </si>
  <si>
    <t>報告書対象遺伝子:AHDC1,ANKRD11,CDK13,CTNNB1,DYRK1A,EBF3,EFTUD2,EHMT1,HNRNPH2,HNRNPK,HUWE1,IQSEC2,MED13L,PACS1,SATB2,SON,SPAST,SYNGAP1,TBL1XR1,TRIO
報告書外解析対象遺伝子:ありません。</t>
    <phoneticPr fontId="2"/>
  </si>
  <si>
    <t>神経発達障害症候群遺伝子検査</t>
    <phoneticPr fontId="2"/>
  </si>
  <si>
    <t>,ASPM,WDR62,LMNB1,MCPH1,CDK5RAP2,CENPJ,CEP152,KIF14,STIL,ZNF335,MFSD2A,CIT,CEP135,none,</t>
    <phoneticPr fontId="2"/>
  </si>
  <si>
    <t>報告書対象遺伝子:ASPM,WDR62,LMNB1,MCPH1,CDK5RAP2,CENPJ,CEP152,KIF14,STIL,ZNF335,MFSD2A,CIT,CEP135
報告書外解析対象遺伝子:ありません。</t>
    <phoneticPr fontId="2"/>
  </si>
  <si>
    <t>原発性小頭症遺伝子検査</t>
    <phoneticPr fontId="2"/>
  </si>
  <si>
    <t>,PTH1R,COL10A1,MMP13,CFAP410,MATN3,PCYT1A,PLCB3,FN1,TRPV4,MIR140, ACP5,COL2A1,KIF22,TRAPPC2,GPX4,none,</t>
    <phoneticPr fontId="2"/>
  </si>
  <si>
    <t>報告書対象遺伝子:PTH1R,COL10A1,MMP13,CFAP410,MATN3,PCYT1A,PLCB3,FN1,TRPV4,MIR140, ACP5,COL2A1,KIF22,TRAPPC2,GPX4
報告書外解析対象遺伝子:ありません。</t>
    <phoneticPr fontId="2"/>
  </si>
  <si>
    <t>脊椎骨端異形成症遺伝子検査</t>
    <phoneticPr fontId="2"/>
  </si>
  <si>
    <t>END_SDD_v4</t>
  </si>
  <si>
    <t>AR,HSD17B3,HSD3B2,NR5A1,SRD5A2,SRY,WT1,ANOS1,CHD7,FGF8,FGFR1,DHX37</t>
  </si>
  <si>
    <t>END_SDD_v4.5</t>
  </si>
  <si>
    <t>AR,HSD17B3,HSD3B2,NR5A1,SRD5A2,WT1,ANOS1,CHD7,FGF8,FGFR1,DHX37</t>
  </si>
  <si>
    <t>,AR,HSD17B3,HSD3B2,NR5A1,SRD5A2,SRY,WT1,ANOS1,CHD7,FGF8,FGFR1,DHX37,none,</t>
    <phoneticPr fontId="2"/>
  </si>
  <si>
    <t>報告書対象遺伝子:AR,HSD17B3,HSD3B2,NR5A1,SRD5A2,SRY,WT1,ANOS1,CHD7,FGF8,FGFR1,DHX37
報告書外解析対象遺伝子:ありません。</t>
    <phoneticPr fontId="2"/>
  </si>
  <si>
    <t>,AR,HSD17B3,HSD3B2,NR5A1,SRD5A2,WT1,ANOS1,CHD7,FGF8,FGFR1,DHX37,none,</t>
    <phoneticPr fontId="2"/>
  </si>
  <si>
    <t>報告書対象遺伝子:AR,HSD17B3,HSD3B2,NR5A1,SRD5A2,WT1,ANOS1,CHD7,FGF8,FGFR1,DHX37
報告書外解析対象遺伝子:ありません。</t>
    <phoneticPr fontId="2"/>
  </si>
  <si>
    <t>家族性アルドステロン症遺伝子検査</t>
  </si>
  <si>
    <t>FHA_FHA_v1</t>
  </si>
  <si>
    <t>CYP11B1,CLCN2,KCNJ5,CACNA1H,CACNA1D</t>
  </si>
  <si>
    <t>CYP11B1とCYP11B2の融合の有無を確認します。</t>
  </si>
  <si>
    <t>報告書対象遺伝子:CDKN1C,CYP11A1,CYP11B1,CYP17A1,HSD3B2,NNT,NR0B1,POR,STAR,NR5A1
報告書外解析対象遺伝子:ありません。
※CYP11B1とCYP11B2の融合の有無を確認します。</t>
    <phoneticPr fontId="2"/>
  </si>
  <si>
    <t>家族性アルドステロン症</t>
    <phoneticPr fontId="2"/>
  </si>
  <si>
    <t>,CYP11B1,CLCN2,KCNJ5,CACNA1H,CACNA1D,none,</t>
    <phoneticPr fontId="2"/>
  </si>
  <si>
    <t>報告書対象遺伝子:CYP11B1,CLCN2,KCNJ5,CACNA1H,CACNA1D
報告書外解析対象遺伝子:ありません。
※CYP11B1とCYP11B2の融合の有無を確認します。</t>
    <phoneticPr fontId="2"/>
  </si>
  <si>
    <t>家族性アルドステロン症遺伝子検査</t>
    <phoneticPr fontId="2"/>
  </si>
  <si>
    <t>先天性胆汁酸代謝異常症遺伝子検査</t>
  </si>
  <si>
    <t>CBAS_CBAS_v1</t>
  </si>
  <si>
    <t>HSD3B7,AKR1D1,CYP27A1,CYP7B1,BAAT,SLC27A5,AMACR,CYP7A1,ACOX2</t>
  </si>
  <si>
    <t>掌蹠角化症（鑑別診断を含む包括的検査）遺伝子検査</t>
  </si>
  <si>
    <t>HPPK_expansion_v1</t>
  </si>
  <si>
    <t>AAGAB,AP1B1,AQP5,CAST,COL14A1,CTSC,DSC2,DSG1,DSP,ENPP1,GJB2,GJB6,JUP,KANK2,KRT1,KRT14,KRT16,KRT17,KRT6A,KRT6B,KRT6C,KRT9,LORICRIN,LSS,MBTPS2,PKP1,POMP,PTEN,RHBDF2,SERPINA12,SERPINB7,SLURP1,SMARCAD1,TRPV3,TUFT1,WNT10A</t>
  </si>
  <si>
    <t>CLCNKBは相同領域があるため、long PCRを行っています。CLCNKAのexon6,9,20は解析対象外です。</t>
    <phoneticPr fontId="2"/>
  </si>
  <si>
    <t>NOTCH2は相同領域があるため正確に解析できない可能性があります。NOTCH2は相同領域があるため正確に解析できない可能性があります。</t>
    <phoneticPr fontId="2"/>
  </si>
  <si>
    <t>MYH8(NM_002472)ex5は相同領域があるため解析から除外する。PIEZO2(NM_022068)ex4は相同領域があるため解析から除外する。</t>
    <phoneticPr fontId="2"/>
  </si>
  <si>
    <t>先天性胆汁酸代謝異常症</t>
    <phoneticPr fontId="2"/>
  </si>
  <si>
    <t>,HSD3B7,AKR1D1,CYP27A1,CYP7B1,BAAT,SLC27A5,AMACR,CYP7A1,ACOX2,none,</t>
    <phoneticPr fontId="2"/>
  </si>
  <si>
    <t>報告書対象遺伝子:HSD3B7,AKR1D1,CYP27A1,CYP7B1,BAAT,SLC27A5,AMACR,CYP7A1,ACOX2
報告書外解析対象遺伝子:ありません。</t>
    <phoneticPr fontId="2"/>
  </si>
  <si>
    <t>先天性胆汁酸代謝異常症遺伝子検査</t>
    <phoneticPr fontId="2"/>
  </si>
  <si>
    <t>掌蹠角化症_鑑別診断を含む包括的検査_</t>
    <phoneticPr fontId="2"/>
  </si>
  <si>
    <t>,AAGAB,AP1B1,AQP5,CAST,COL14A1,CTSC,DSC2,DSG1,DSP,ENPP1,GJB2,GJB6,JUP,KANK2,KRT1,KRT14,KRT16,KRT17,KRT6A,KRT6B,KRT6C,KRT9,LORICRIN,LSS,MBTPS2,PKP1,POMP,PTEN,RHBDF2,SERPINA12,SERPINB7,SLURP1,SMARCAD1,TRPV3,TUFT1,WNT10A,none,</t>
    <phoneticPr fontId="2"/>
  </si>
  <si>
    <t>掌蹠角化症（鑑別診断を含む包括的検査）遺伝子検査</t>
    <phoneticPr fontId="2"/>
  </si>
  <si>
    <t>KRT6A,KRT6B,KRT6Cは相同領域があるため、long PCRを行っています。</t>
  </si>
  <si>
    <t>報告書対象遺伝子:KRT6A,KRT6B,KRT6C,KRT16,KRT17
報告書外解析対象遺伝子:ありません。
※KRT6A,KRT6B,KRT6Cは相同領域があるため、long PCRを行っています。</t>
    <phoneticPr fontId="2"/>
  </si>
  <si>
    <t>報告書対象遺伝子:AAGAB,AP1B1,AQP5,CAST,COL14A1,CTSC,DSC2,DSG1,DSP,ENPP1,GJB2,GJB6,JUP,KANK2,KRT1,KRT14,KRT16,KRT17,KRT6A,KRT6B,KRT6C,KRT9,LORICRIN,LSS,MBTPS2,PKP1,POMP,PTEN,RHBDF2,SERPINA12,SERPINB7,SLURP1,SMARCAD1,TRPV3,TUFT1,WNT10A
報告書外解析対象遺伝子:ありません。
※KRT6A,KRT6B,KRT6Cは相同領域があるため、long PCRを行っています。</t>
    <phoneticPr fontId="2"/>
  </si>
  <si>
    <t>全前脳胞症</t>
    <phoneticPr fontId="2"/>
  </si>
  <si>
    <t>全前脳胞症遺伝子検査</t>
  </si>
  <si>
    <t>HPE_HPE_v1</t>
  </si>
  <si>
    <t>SHH,SIX3,TGIF1,ZIC2,PTCH1,GLI3,DHCR7,GLI2,CDON,CNOT1,STAG2,PLCH1</t>
  </si>
  <si>
    <t>Brooke-Spiegler症候群・多発性円柱腫・多発性毛包上皮腫</t>
    <phoneticPr fontId="2"/>
  </si>
  <si>
    <t>Brooke-Spiegler症候群・多発性円柱腫・多発性毛包上皮腫遺伝子検査</t>
  </si>
  <si>
    <t>BRSS_BRSS_v1</t>
  </si>
  <si>
    <t>CYLD</t>
  </si>
  <si>
    <t>報告書対象遺伝子:SHH,SIX3,TGIF1,ZIC2,PTCH1,GLI3,DHCR7,GLI2,CDON,CNOT1,STAG2,PLCH1
報告書外解析対象遺伝子:ありません。</t>
    <phoneticPr fontId="2"/>
  </si>
  <si>
    <t>報告書対象遺伝子:CYLD
報告書外解析対象遺伝子:ありません。</t>
    <phoneticPr fontId="2"/>
  </si>
  <si>
    <t>IDS_IDS_v2</t>
    <phoneticPr fontId="2"/>
  </si>
  <si>
    <t>DLK1,IGF2,CDKN1C,HMGA2,PLAG1,KCNQ1,MAGEL2,UBE3A,PLAGL1,GNAS</t>
    <phoneticPr fontId="2"/>
  </si>
  <si>
    <t>,DLK1,IGF2,CDKN1C,HMGA2,PLAG1,KCNQ1,MAGEL2,UBE3A,PLAGL1,GNAS,none,</t>
    <phoneticPr fontId="2"/>
  </si>
  <si>
    <t>報告書対象遺伝子:DLK1,IGF2,CDKN1C,HMGA2,PLAG1,KCNQ1,MAGEL2,UBE3A,PLAGL1,GNAS
報告書外解析対象遺伝子:ありません。</t>
    <phoneticPr fontId="2"/>
  </si>
  <si>
    <t>,SHH,SIX3,TGIF1,ZIC2,PTCH1,GLI3,DHCR7,GLI2,CDON,CNOT1,STAG2,PLCH1,none,</t>
  </si>
  <si>
    <t>,CYLD,none,</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</si>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</sst>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ゴシック"/>
      <family val="3"/>
      <charset val="128"/>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b/>
      <sz val="28"/>
      <color theme="0"/>
      <name val="ＭＳ ゴシック"/>
      <family val="3"/>
      <charset val="128"/>
    </font>
    <font>
      <sz val="10.5"/>
      <color theme="0"/>
      <name val="ＭＳ ゴシック"/>
      <family val="3"/>
      <charset val="128"/>
    </font>
    <font>
      <sz val="20"/>
      <color theme="1"/>
      <name val="ＭＳ Ｐゴシック"/>
      <family val="2"/>
      <scheme val="minor"/>
    </font>
    <font>
      <b/>
      <sz val="10.5"/>
      <color theme="0"/>
      <name val="ＭＳ Ｐゴシック"/>
      <family val="3"/>
      <charset val="128"/>
      <scheme val="minor"/>
    </font>
    <font>
      <sz val="11"/>
      <color theme="0"/>
      <name val="ＭＳ Ｐゴシック"/>
      <family val="2"/>
      <scheme val="minor"/>
    </font>
    <font>
      <sz val="10.5"/>
      <color theme="0"/>
      <name val="ＭＳ 明朝"/>
      <family val="1"/>
      <charset val="128"/>
    </font>
    <font>
      <b/>
      <u/>
      <sz val="11"/>
      <color rgb="FFFF0000"/>
      <name val="ＭＳ ゴシック"/>
      <family val="3"/>
      <charset val="128"/>
    </font>
    <font>
      <b/>
      <sz val="20"/>
      <color rgb="FFFF0000"/>
      <name val="ＭＳ ゴシック"/>
      <family val="3"/>
      <charset val="128"/>
    </font>
    <font>
      <sz val="11"/>
      <color rgb="FF000000"/>
      <name val="ＭＳ Ｐゴシック"/>
      <family val="3"/>
      <charset val="128"/>
    </font>
    <font>
      <b/>
      <sz val="18"/>
      <color rgb="FFFF0000"/>
      <name val="ＭＳ ゴシック"/>
      <family val="3"/>
      <charset val="128"/>
    </font>
    <font>
      <b/>
      <u/>
      <sz val="11"/>
      <name val="ＭＳ Ｐゴシック"/>
      <family val="3"/>
      <charset val="128"/>
      <scheme val="minor"/>
    </font>
    <font>
      <u/>
      <sz val="1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0" fillId="0" borderId="10" xfId="0" applyBorder="1" applyAlignment="1">
      <alignment vertical="center" wrapText="1"/>
    </xf>
    <xf numFmtId="0" fontId="3" fillId="4" borderId="16"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76" fontId="18" fillId="4" borderId="3"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177" fontId="3" fillId="4" borderId="3"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left" vertical="top" wrapText="1"/>
      <protection locked="0"/>
    </xf>
    <xf numFmtId="0" fontId="31" fillId="4" borderId="0" xfId="0" applyFont="1" applyFill="1" applyAlignment="1" applyProtection="1">
      <alignment horizontal="center" vertical="center"/>
      <protection locked="0"/>
    </xf>
    <xf numFmtId="0" fontId="0" fillId="0" borderId="0" xfId="0" applyAlignment="1" applyProtection="1">
      <alignment vertical="center" wrapText="1"/>
      <protection locked="0"/>
    </xf>
    <xf numFmtId="0" fontId="16" fillId="0" borderId="0" xfId="0" applyFont="1" applyAlignment="1" applyProtection="1">
      <alignment vertical="center" wrapText="1"/>
      <protection locked="0"/>
    </xf>
    <xf numFmtId="0" fontId="0" fillId="0" borderId="11" xfId="0" applyBorder="1" applyAlignment="1" applyProtection="1">
      <alignment vertical="center" wrapText="1"/>
      <protection locked="0"/>
    </xf>
    <xf numFmtId="0" fontId="0" fillId="0" borderId="5" xfId="0"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14" fillId="0" borderId="7" xfId="0" applyFont="1" applyBorder="1" applyAlignment="1" applyProtection="1">
      <alignment vertical="center" wrapText="1"/>
    </xf>
    <xf numFmtId="0" fontId="34" fillId="0" borderId="0" xfId="0" applyFont="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5" fillId="0" borderId="0" xfId="0" applyFont="1" applyAlignment="1" applyProtection="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20" fillId="3" borderId="0" xfId="0" applyFont="1" applyFill="1" applyAlignment="1" applyProtection="1">
      <alignment vertical="center"/>
    </xf>
    <xf numFmtId="0" fontId="39" fillId="2" borderId="0" xfId="0" applyFont="1" applyFill="1" applyAlignment="1" applyProtection="1">
      <alignment horizontal="left" vertical="center" wrapText="1"/>
    </xf>
    <xf numFmtId="0" fontId="30" fillId="3" borderId="0" xfId="0" applyFont="1" applyFill="1" applyAlignment="1" applyProtection="1">
      <alignment vertical="center"/>
    </xf>
    <xf numFmtId="0" fontId="29" fillId="3" borderId="0" xfId="0" applyFont="1" applyFill="1" applyAlignment="1" applyProtection="1">
      <alignment horizontal="left" vertical="center"/>
    </xf>
    <xf numFmtId="0" fontId="12" fillId="4" borderId="0" xfId="0" applyFont="1" applyFill="1" applyAlignment="1" applyProtection="1">
      <alignment horizontal="left" vertical="center"/>
    </xf>
    <xf numFmtId="0" fontId="22" fillId="4" borderId="19"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16" fillId="2" borderId="0" xfId="0" applyFont="1" applyFill="1" applyAlignment="1" applyProtection="1">
      <alignment horizontal="left" vertical="center" wrapText="1"/>
    </xf>
    <xf numFmtId="0" fontId="3" fillId="4" borderId="3"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13" fillId="4" borderId="0" xfId="0" applyFont="1" applyFill="1" applyAlignment="1" applyProtection="1">
      <alignment vertical="center"/>
    </xf>
    <xf numFmtId="0" fontId="37" fillId="2" borderId="0" xfId="0" applyFont="1" applyFill="1" applyAlignment="1" applyProtection="1">
      <alignment vertical="center"/>
    </xf>
    <xf numFmtId="0" fontId="31" fillId="4" borderId="0" xfId="0" applyFont="1" applyFill="1" applyAlignment="1" applyProtection="1">
      <alignment horizontal="right" vertical="center"/>
    </xf>
    <xf numFmtId="0" fontId="33" fillId="4" borderId="0" xfId="0" applyFont="1" applyFill="1" applyAlignment="1" applyProtection="1">
      <alignment horizontal="center" vertical="center"/>
    </xf>
    <xf numFmtId="0" fontId="9" fillId="2" borderId="0" xfId="0" applyFont="1" applyFill="1" applyProtection="1"/>
    <xf numFmtId="0" fontId="10" fillId="2" borderId="0" xfId="0" applyFont="1" applyFill="1" applyProtection="1"/>
    <xf numFmtId="0" fontId="7" fillId="2" borderId="0" xfId="0" applyFont="1" applyFill="1" applyProtection="1"/>
    <xf numFmtId="0" fontId="3" fillId="4" borderId="3" xfId="0" applyFont="1" applyFill="1" applyBorder="1" applyAlignment="1" applyProtection="1">
      <alignment horizontal="center" vertical="center"/>
    </xf>
    <xf numFmtId="0" fontId="7" fillId="2" borderId="0" xfId="0" applyFont="1" applyFill="1" applyAlignment="1" applyProtection="1">
      <alignment vertical="center"/>
    </xf>
    <xf numFmtId="0" fontId="4" fillId="2" borderId="0" xfId="0" applyFont="1" applyFill="1" applyAlignment="1" applyProtection="1">
      <alignment horizontal="center" vertical="center"/>
    </xf>
    <xf numFmtId="0" fontId="11" fillId="2" borderId="0" xfId="0" applyFont="1" applyFill="1" applyProtection="1"/>
    <xf numFmtId="0" fontId="12" fillId="4" borderId="12" xfId="0" applyFont="1" applyFill="1" applyBorder="1" applyAlignment="1" applyProtection="1">
      <alignment horizontal="left" vertical="center" wrapText="1"/>
    </xf>
    <xf numFmtId="0" fontId="36"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2" xfId="0" applyFont="1" applyFill="1" applyBorder="1" applyAlignment="1" applyProtection="1">
      <alignment horizontal="left" vertical="center" wrapText="1"/>
    </xf>
    <xf numFmtId="0" fontId="3" fillId="2" borderId="0" xfId="0" applyFont="1" applyFill="1" applyAlignment="1" applyProtection="1">
      <alignment vertical="top"/>
    </xf>
    <xf numFmtId="0" fontId="7" fillId="4" borderId="0" xfId="0" applyFont="1" applyFill="1" applyAlignment="1" applyProtection="1">
      <alignment vertical="center"/>
    </xf>
    <xf numFmtId="0" fontId="3" fillId="4" borderId="1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12" fillId="4" borderId="0" xfId="0" applyFont="1" applyFill="1" applyAlignment="1" applyProtection="1">
      <alignment vertical="center"/>
    </xf>
    <xf numFmtId="0" fontId="17" fillId="2" borderId="0" xfId="2" applyFill="1" applyBorder="1" applyProtection="1"/>
    <xf numFmtId="0" fontId="3" fillId="4" borderId="9" xfId="0" applyFont="1" applyFill="1" applyBorder="1" applyAlignment="1" applyProtection="1">
      <alignment vertical="center" wrapText="1"/>
    </xf>
    <xf numFmtId="0" fontId="1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left" vertical="center" wrapText="1"/>
    </xf>
    <xf numFmtId="49" fontId="3" fillId="4" borderId="16"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9" xfId="0" applyFont="1" applyFill="1" applyBorder="1" applyAlignment="1" applyProtection="1">
      <alignment horizontal="right" vertical="center"/>
    </xf>
    <xf numFmtId="0" fontId="3" fillId="4" borderId="8" xfId="0" applyFont="1" applyFill="1" applyBorder="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2" borderId="0" xfId="0" applyFont="1" applyFill="1" applyAlignment="1" applyProtection="1">
      <alignment horizontal="left" vertical="center"/>
    </xf>
    <xf numFmtId="0" fontId="31"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26" fillId="4" borderId="6"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7"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dxf>
    <dxf>
      <fill>
        <patternFill>
          <bgColor rgb="FFFFFF99"/>
        </patternFill>
      </fill>
    </dxf>
    <dxf>
      <font>
        <b/>
        <i val="0"/>
        <color auto="1"/>
      </font>
      <fill>
        <patternFill>
          <bgColor theme="7" tint="0.79998168889431442"/>
        </patternFill>
      </fill>
    </dxf>
    <dxf>
      <fill>
        <patternFill>
          <bgColor theme="7" tint="0.79998168889431442"/>
        </patternFill>
      </fill>
    </dxf>
    <dxf>
      <fill>
        <patternFill>
          <bgColor rgb="FFFF0000"/>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1828800</xdr:colOff>
          <xdr:row>25</xdr:row>
          <xdr:rowOff>106680</xdr:rowOff>
        </xdr:from>
        <xdr:to>
          <xdr:col>0</xdr:col>
          <xdr:colOff>2209800</xdr:colOff>
          <xdr:row>25</xdr:row>
          <xdr:rowOff>373380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26</xdr:row>
          <xdr:rowOff>106680</xdr:rowOff>
        </xdr:from>
        <xdr:to>
          <xdr:col>0</xdr:col>
          <xdr:colOff>2209800</xdr:colOff>
          <xdr:row>26</xdr:row>
          <xdr:rowOff>373380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27</xdr:row>
          <xdr:rowOff>106680</xdr:rowOff>
        </xdr:from>
        <xdr:to>
          <xdr:col>0</xdr:col>
          <xdr:colOff>2209800</xdr:colOff>
          <xdr:row>27</xdr:row>
          <xdr:rowOff>373380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121920</xdr:colOff>
          <xdr:row>3</xdr:row>
          <xdr:rowOff>76200</xdr:rowOff>
        </xdr:from>
        <xdr:to>
          <xdr:col>8</xdr:col>
          <xdr:colOff>160020</xdr:colOff>
          <xdr:row>7</xdr:row>
          <xdr:rowOff>144780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15" sqref="B15"/>
    </sheetView>
  </sheetViews>
  <sheetFormatPr defaultColWidth="9" defaultRowHeight="13.2" x14ac:dyDescent="0.2"/>
  <cols>
    <col min="1" max="1" width="36.21875" style="53" customWidth="1"/>
    <col min="2" max="2" width="83.21875" style="53" customWidth="1"/>
    <col min="3" max="3" width="11.109375" style="41" customWidth="1"/>
    <col min="4" max="4" width="16.44140625" style="41" customWidth="1"/>
    <col min="5" max="16384" width="9" style="41"/>
  </cols>
  <sheetData>
    <row r="1" spans="1:13" ht="32.25" customHeight="1" x14ac:dyDescent="0.2">
      <c r="A1" s="39" t="s">
        <v>52</v>
      </c>
      <c r="B1" s="40"/>
    </row>
    <row r="2" spans="1:13" ht="27.75" customHeight="1" x14ac:dyDescent="0.2">
      <c r="A2" s="39" t="s">
        <v>53</v>
      </c>
      <c r="B2" s="39"/>
    </row>
    <row r="3" spans="1:13" ht="42.75" customHeight="1" x14ac:dyDescent="0.2">
      <c r="A3" s="42"/>
      <c r="B3" s="42" t="s">
        <v>389</v>
      </c>
      <c r="C3" s="43" t="s">
        <v>600</v>
      </c>
      <c r="D3" s="43"/>
      <c r="E3" s="43"/>
      <c r="F3" s="43"/>
      <c r="G3" s="43"/>
      <c r="H3" s="43"/>
      <c r="I3" s="43"/>
      <c r="J3" s="43"/>
    </row>
    <row r="4" spans="1:13" ht="30" customHeight="1" x14ac:dyDescent="0.2">
      <c r="A4" s="44"/>
      <c r="B4" s="45" t="s">
        <v>296</v>
      </c>
      <c r="C4" s="43"/>
      <c r="D4" s="43"/>
      <c r="E4" s="43"/>
      <c r="F4" s="43"/>
      <c r="G4" s="43"/>
      <c r="H4" s="43"/>
      <c r="I4" s="43"/>
      <c r="J4" s="43"/>
    </row>
    <row r="5" spans="1:13" ht="25.2" customHeight="1" x14ac:dyDescent="0.2">
      <c r="A5" s="46" t="s">
        <v>290</v>
      </c>
      <c r="B5" s="47" t="s">
        <v>297</v>
      </c>
      <c r="C5" s="48" t="s">
        <v>50</v>
      </c>
      <c r="D5" s="49"/>
      <c r="E5" s="49"/>
      <c r="F5" s="49"/>
      <c r="G5" s="49"/>
    </row>
    <row r="6" spans="1:13" ht="70.95" customHeight="1" x14ac:dyDescent="0.2">
      <c r="A6" s="50" t="s">
        <v>36</v>
      </c>
      <c r="B6" s="103"/>
      <c r="C6" s="51" t="s">
        <v>605</v>
      </c>
      <c r="D6" s="51"/>
      <c r="E6" s="51"/>
      <c r="F6" s="51"/>
      <c r="G6" s="51"/>
      <c r="H6" s="51"/>
      <c r="I6" s="51"/>
      <c r="J6" s="51"/>
      <c r="K6" s="51"/>
      <c r="L6" s="51"/>
    </row>
    <row r="7" spans="1:13" ht="19.95" customHeight="1" x14ac:dyDescent="0.2">
      <c r="A7" s="52" t="s">
        <v>37</v>
      </c>
      <c r="B7" s="9"/>
      <c r="C7" s="53" t="s">
        <v>10</v>
      </c>
      <c r="D7" s="54"/>
      <c r="E7" s="55"/>
    </row>
    <row r="8" spans="1:13" ht="19.95" customHeight="1" x14ac:dyDescent="0.2">
      <c r="A8" s="52" t="s">
        <v>8</v>
      </c>
      <c r="B8" s="10"/>
      <c r="C8" s="53" t="s">
        <v>10</v>
      </c>
      <c r="D8" s="54"/>
      <c r="E8" s="55"/>
    </row>
    <row r="9" spans="1:13" ht="19.95" customHeight="1" x14ac:dyDescent="0.2">
      <c r="A9" s="52" t="s">
        <v>9</v>
      </c>
      <c r="B9" s="11"/>
      <c r="C9" s="53" t="s">
        <v>11</v>
      </c>
      <c r="D9" s="54"/>
      <c r="E9" s="55"/>
    </row>
    <row r="10" spans="1:13" ht="25.35" customHeight="1" x14ac:dyDescent="0.2">
      <c r="A10" s="46" t="s">
        <v>291</v>
      </c>
      <c r="B10" s="56" t="s">
        <v>382</v>
      </c>
      <c r="C10" s="57"/>
      <c r="D10" s="55"/>
      <c r="E10" s="55"/>
    </row>
    <row r="11" spans="1:13" s="62" customFormat="1" ht="25.35" customHeight="1" x14ac:dyDescent="0.2">
      <c r="A11" s="58">
        <f>COUNTIF(遺伝子検査一覧表!A:A,"〇")</f>
        <v>0</v>
      </c>
      <c r="B11" s="59" t="s">
        <v>384</v>
      </c>
      <c r="C11" s="49"/>
      <c r="D11" s="60"/>
      <c r="E11" s="61"/>
      <c r="G11" s="41"/>
    </row>
    <row r="12" spans="1:13" ht="19.95" customHeight="1" x14ac:dyDescent="0.2">
      <c r="A12" s="52" t="s">
        <v>38</v>
      </c>
      <c r="B12" s="63" t="str" cm="1">
        <f t="array" aca="1" ref="B12" ca="1">IF(INDIRECT("A11")=0,"自動で反映されます",VLOOKUP("〇",遺伝子検査一覧表!A:J,10,FALSE))</f>
        <v>自動で反映されます</v>
      </c>
      <c r="C12" s="64"/>
      <c r="D12" s="60"/>
      <c r="F12" s="65"/>
      <c r="G12" s="65"/>
    </row>
    <row r="13" spans="1:13" ht="19.95" customHeight="1" x14ac:dyDescent="0.2">
      <c r="A13" s="52" t="s">
        <v>39</v>
      </c>
      <c r="B13" s="63" t="str">
        <f ca="1">IF(B12="自動で反映されます","自動で反映されます",VLOOKUP(B12,遺伝子検査一覧表!C:D,2,FALSE))</f>
        <v>自動で反映されます</v>
      </c>
      <c r="C13" s="64"/>
      <c r="D13" s="66"/>
    </row>
    <row r="14" spans="1:13" ht="40.5" customHeight="1" x14ac:dyDescent="0.2">
      <c r="A14" s="67" t="s">
        <v>292</v>
      </c>
      <c r="B14" s="68" t="s">
        <v>390</v>
      </c>
      <c r="C14" s="69" t="s">
        <v>601</v>
      </c>
      <c r="D14" s="69"/>
      <c r="E14" s="69"/>
      <c r="F14" s="69"/>
      <c r="G14" s="69"/>
      <c r="H14" s="69"/>
      <c r="I14" s="69"/>
      <c r="J14" s="69"/>
      <c r="K14" s="69"/>
      <c r="L14" s="69"/>
      <c r="M14" s="69"/>
    </row>
    <row r="15" spans="1:13" s="64" customFormat="1" ht="19.95" customHeight="1" x14ac:dyDescent="0.2">
      <c r="A15" s="70" t="s">
        <v>40</v>
      </c>
      <c r="B15" s="13" t="s">
        <v>51</v>
      </c>
      <c r="C15" s="69"/>
      <c r="D15" s="69"/>
      <c r="E15" s="69"/>
      <c r="F15" s="69"/>
      <c r="G15" s="69"/>
      <c r="H15" s="69"/>
      <c r="I15" s="69"/>
      <c r="J15" s="69"/>
      <c r="K15" s="69"/>
      <c r="L15" s="69"/>
      <c r="M15" s="69"/>
    </row>
    <row r="16" spans="1:13" ht="97.5" customHeight="1" x14ac:dyDescent="0.2">
      <c r="A16" s="71" t="s">
        <v>49</v>
      </c>
      <c r="B16" s="72" t="str">
        <f ca="1">IF(B12="自動で反映されます","",VLOOKUP(B12,遺伝子検査一覧表!C:G,5,FALSE))</f>
        <v/>
      </c>
      <c r="C16" s="73"/>
      <c r="D16" s="55"/>
      <c r="E16" s="55"/>
    </row>
    <row r="17" spans="1:8" s="62" customFormat="1" ht="25.2" customHeight="1" x14ac:dyDescent="0.2">
      <c r="A17" s="46" t="s">
        <v>293</v>
      </c>
      <c r="B17" s="74"/>
      <c r="D17" s="41"/>
      <c r="E17" s="41"/>
      <c r="F17" s="41"/>
      <c r="G17" s="41"/>
      <c r="H17" s="41"/>
    </row>
    <row r="18" spans="1:8" ht="19.95" customHeight="1" x14ac:dyDescent="0.2">
      <c r="A18" s="75" t="s">
        <v>41</v>
      </c>
      <c r="B18" s="7"/>
      <c r="D18" s="55"/>
      <c r="E18" s="55"/>
    </row>
    <row r="19" spans="1:8" ht="19.95" customHeight="1" x14ac:dyDescent="0.2">
      <c r="A19" s="76" t="s">
        <v>42</v>
      </c>
      <c r="B19" s="6"/>
      <c r="D19" s="55"/>
      <c r="E19" s="55"/>
    </row>
    <row r="20" spans="1:8" ht="19.95" customHeight="1" x14ac:dyDescent="0.2">
      <c r="A20" s="75" t="s">
        <v>43</v>
      </c>
      <c r="B20" s="7"/>
      <c r="D20" s="54"/>
      <c r="E20" s="55"/>
    </row>
    <row r="21" spans="1:8" ht="19.95" customHeight="1" x14ac:dyDescent="0.2">
      <c r="A21" s="76" t="s">
        <v>44</v>
      </c>
      <c r="B21" s="6"/>
      <c r="C21" s="62"/>
      <c r="D21" s="54"/>
      <c r="E21" s="55"/>
    </row>
    <row r="22" spans="1:8" ht="19.95" customHeight="1" x14ac:dyDescent="0.2">
      <c r="A22" s="76" t="s">
        <v>45</v>
      </c>
      <c r="B22" s="12"/>
      <c r="C22" s="49" t="s">
        <v>602</v>
      </c>
    </row>
    <row r="23" spans="1:8" ht="19.95" customHeight="1" x14ac:dyDescent="0.2">
      <c r="A23" s="77" t="s">
        <v>46</v>
      </c>
      <c r="B23" s="8"/>
      <c r="C23" s="49" t="s">
        <v>602</v>
      </c>
    </row>
    <row r="24" spans="1:8" ht="20.100000000000001" customHeight="1" x14ac:dyDescent="0.2">
      <c r="A24" s="78" t="s">
        <v>385</v>
      </c>
      <c r="B24" s="78"/>
    </row>
    <row r="25" spans="1:8" s="62" customFormat="1" ht="20.100000000000001" customHeight="1" x14ac:dyDescent="0.2">
      <c r="A25" s="79" t="s">
        <v>603</v>
      </c>
      <c r="B25" s="80"/>
      <c r="C25" s="81"/>
      <c r="D25" s="64"/>
      <c r="E25" s="64"/>
      <c r="F25" s="64"/>
      <c r="G25" s="64"/>
    </row>
    <row r="26" spans="1:8" ht="39.9" customHeight="1" x14ac:dyDescent="0.2">
      <c r="A26" s="15"/>
      <c r="B26" s="82" t="s">
        <v>386</v>
      </c>
      <c r="C26" s="62"/>
      <c r="D26" s="83"/>
      <c r="E26" s="84"/>
      <c r="F26" s="84"/>
    </row>
    <row r="27" spans="1:8" ht="39.9" customHeight="1" x14ac:dyDescent="0.2">
      <c r="A27" s="15"/>
      <c r="B27" s="85" t="s">
        <v>387</v>
      </c>
      <c r="D27" s="83"/>
    </row>
    <row r="28" spans="1:8" ht="39.9" customHeight="1" x14ac:dyDescent="0.2">
      <c r="A28" s="15"/>
      <c r="B28" s="86" t="s">
        <v>388</v>
      </c>
    </row>
    <row r="29" spans="1:8" s="62" customFormat="1" ht="25.2" customHeight="1" x14ac:dyDescent="0.2">
      <c r="A29" s="46" t="s">
        <v>294</v>
      </c>
      <c r="B29" s="87"/>
    </row>
    <row r="30" spans="1:8" ht="19.95" customHeight="1" x14ac:dyDescent="0.2">
      <c r="A30" s="88" t="s">
        <v>41</v>
      </c>
      <c r="B30" s="7"/>
    </row>
    <row r="31" spans="1:8" ht="19.95" customHeight="1" x14ac:dyDescent="0.2">
      <c r="A31" s="89" t="s">
        <v>47</v>
      </c>
      <c r="B31" s="6"/>
    </row>
    <row r="32" spans="1:8" ht="19.95" customHeight="1" x14ac:dyDescent="0.2">
      <c r="A32" s="88" t="s">
        <v>43</v>
      </c>
      <c r="B32" s="7"/>
    </row>
    <row r="33" spans="1:8" ht="19.95" customHeight="1" x14ac:dyDescent="0.2">
      <c r="A33" s="89" t="s">
        <v>44</v>
      </c>
      <c r="B33" s="6"/>
    </row>
    <row r="34" spans="1:8" ht="19.95" customHeight="1" x14ac:dyDescent="0.2">
      <c r="A34" s="89" t="s">
        <v>48</v>
      </c>
      <c r="B34" s="6"/>
    </row>
    <row r="35" spans="1:8" ht="19.95" customHeight="1" x14ac:dyDescent="0.2">
      <c r="A35" s="52" t="s">
        <v>46</v>
      </c>
      <c r="B35" s="8"/>
      <c r="D35" s="53"/>
    </row>
    <row r="36" spans="1:8" ht="10.5" customHeight="1" x14ac:dyDescent="0.2">
      <c r="A36" s="90"/>
      <c r="B36" s="91"/>
      <c r="C36" s="92"/>
      <c r="D36" s="92"/>
    </row>
    <row r="37" spans="1:8" ht="8.1" customHeight="1" x14ac:dyDescent="0.2">
      <c r="A37" s="90"/>
      <c r="B37" s="93">
        <v>2023</v>
      </c>
      <c r="C37" s="92"/>
      <c r="D37" s="92"/>
    </row>
    <row r="38" spans="1:8" ht="60" customHeight="1" x14ac:dyDescent="0.2">
      <c r="A38" s="94" t="s">
        <v>295</v>
      </c>
      <c r="B38" s="14"/>
      <c r="C38" s="95" t="s">
        <v>604</v>
      </c>
      <c r="D38" s="96"/>
      <c r="E38" s="96"/>
      <c r="F38" s="96"/>
      <c r="G38" s="96"/>
      <c r="H38" s="96"/>
    </row>
    <row r="39" spans="1:8" ht="6.9" customHeight="1" x14ac:dyDescent="0.2">
      <c r="A39" s="97"/>
      <c r="B39" s="97"/>
    </row>
    <row r="40" spans="1:8" ht="6.9" customHeight="1" thickBot="1" x14ac:dyDescent="0.25">
      <c r="A40" s="98"/>
      <c r="B40" s="97"/>
    </row>
    <row r="41" spans="1:8" s="62" customFormat="1" ht="21.75" customHeight="1" thickBot="1" x14ac:dyDescent="0.25">
      <c r="A41" s="99" t="s">
        <v>7</v>
      </c>
      <c r="B41" s="100"/>
    </row>
    <row r="42" spans="1:8" ht="37.200000000000003" customHeight="1" x14ac:dyDescent="0.2">
      <c r="A42" s="101" t="str" cm="1">
        <f t="array" aca="1" ref="A42" ca="1">IF(INDIRECT("secret!B3")&lt;20,"必須事項に未記入項目があります。ご提出できません。","")</f>
        <v>必須事項に未記入項目があります。ご提出できません。</v>
      </c>
      <c r="B42" s="101"/>
    </row>
    <row r="43" spans="1:8" x14ac:dyDescent="0.2">
      <c r="A43" s="102" t="s">
        <v>1</v>
      </c>
      <c r="B43" s="102"/>
    </row>
    <row r="44" spans="1:8" x14ac:dyDescent="0.2">
      <c r="A44" s="102" t="s">
        <v>0</v>
      </c>
      <c r="B44" s="102"/>
    </row>
  </sheetData>
  <sheetProtection algorithmName="SHA-512" hashValue="ARYUmq0NlDfmvlOc7eRwJBoGY9SWyw70xQtaP8SIVddOlxvSFwo56n9VqzXKzAS0JO0y8OwH8YClVTPnhFeszg==" saltValue="AyJjJ+h3z1jiibakzICd2g==" spinCount="100000" sheet="1" objects="1" scenarios="1" selectLockedCells="1"/>
  <mergeCells count="11">
    <mergeCell ref="C3:J4"/>
    <mergeCell ref="C14:M15"/>
    <mergeCell ref="C6:L6"/>
    <mergeCell ref="C38:H38"/>
    <mergeCell ref="A1:B1"/>
    <mergeCell ref="A2:B2"/>
    <mergeCell ref="A24:B24"/>
    <mergeCell ref="A44:B44"/>
    <mergeCell ref="A43:B43"/>
    <mergeCell ref="A41:B41"/>
    <mergeCell ref="A42:B42"/>
  </mergeCells>
  <phoneticPr fontId="2"/>
  <conditionalFormatting sqref="B11">
    <cfRule type="expression" dxfId="6" priority="7">
      <formula>$A$11&lt;&gt;1</formula>
    </cfRule>
  </conditionalFormatting>
  <conditionalFormatting sqref="B12:B13">
    <cfRule type="expression" dxfId="5" priority="3">
      <formula>$A$11&gt;1</formula>
    </cfRule>
    <cfRule type="cellIs" dxfId="4" priority="5" operator="equal">
      <formula>"自動で反映されます"</formula>
    </cfRule>
  </conditionalFormatting>
  <conditionalFormatting sqref="B13">
    <cfRule type="containsText" dxfId="3" priority="14" operator="containsText" text="検査名">
      <formula>NOT(ISERROR(SEARCH("検査名",B13)))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 allowBlank="1" showInputMessage="1" showErrorMessage="1" error="セル右端の▼をクリックして、ドロップダウンリストから選択してください。" sqref="B11:B12" xr:uid="{B2AF5A1C-60E6-4055-A9EF-0882321FD91B}"/>
  </dataValidations>
  <printOptions horizontalCentered="1" verticalCentered="1"/>
  <pageMargins left="0.37" right="0.23622047244094491" top="0.28999999999999998" bottom="0.3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1828800</xdr:colOff>
                    <xdr:row>25</xdr:row>
                    <xdr:rowOff>106680</xdr:rowOff>
                  </from>
                  <to>
                    <xdr:col>0</xdr:col>
                    <xdr:colOff>2209800</xdr:colOff>
                    <xdr:row>25</xdr:row>
                    <xdr:rowOff>373380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1828800</xdr:colOff>
                    <xdr:row>26</xdr:row>
                    <xdr:rowOff>106680</xdr:rowOff>
                  </from>
                  <to>
                    <xdr:col>0</xdr:col>
                    <xdr:colOff>2209800</xdr:colOff>
                    <xdr:row>26</xdr:row>
                    <xdr:rowOff>373380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1828800</xdr:colOff>
                    <xdr:row>27</xdr:row>
                    <xdr:rowOff>106680</xdr:rowOff>
                  </from>
                  <to>
                    <xdr:col>0</xdr:col>
                    <xdr:colOff>2209800</xdr:colOff>
                    <xdr:row>27</xdr:row>
                    <xdr:rowOff>373380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151"/>
  <sheetViews>
    <sheetView zoomScale="90" zoomScaleNormal="90" workbookViewId="0">
      <pane ySplit="1" topLeftCell="A119" activePane="bottomLeft" state="frozen"/>
      <selection pane="bottomLeft" activeCell="B131" sqref="B131"/>
    </sheetView>
  </sheetViews>
  <sheetFormatPr defaultColWidth="9" defaultRowHeight="23.4" x14ac:dyDescent="0.2"/>
  <cols>
    <col min="1" max="1" width="9" style="36"/>
    <col min="2" max="2" width="53.109375" style="16" bestFit="1" customWidth="1"/>
    <col min="3" max="3" width="64.44140625" style="17" bestFit="1" customWidth="1"/>
    <col min="4" max="4" width="20.109375" style="26" customWidth="1"/>
    <col min="5" max="5" width="70" style="16" customWidth="1"/>
    <col min="6" max="6" width="57.21875" style="16" customWidth="1"/>
    <col min="7" max="7" width="9" style="25"/>
    <col min="8" max="8" width="9.21875" style="25" customWidth="1"/>
    <col min="9" max="10" width="9" style="25"/>
    <col min="11" max="12" width="9" style="26"/>
    <col min="13" max="13" width="10" style="26" customWidth="1"/>
    <col min="14" max="16384" width="9" style="26"/>
  </cols>
  <sheetData>
    <row r="1" spans="1:10" ht="30" customHeight="1" thickBot="1" x14ac:dyDescent="0.25">
      <c r="A1" s="30" t="s">
        <v>383</v>
      </c>
      <c r="B1" s="31" t="s">
        <v>152</v>
      </c>
      <c r="C1" s="32" t="s">
        <v>2</v>
      </c>
      <c r="D1" s="24" t="s">
        <v>3</v>
      </c>
      <c r="E1" s="31" t="s">
        <v>4</v>
      </c>
      <c r="F1" s="37" t="s">
        <v>5</v>
      </c>
    </row>
    <row r="2" spans="1:10" ht="33" customHeight="1" x14ac:dyDescent="0.2">
      <c r="A2" s="33"/>
      <c r="B2" s="34" t="s">
        <v>406</v>
      </c>
      <c r="C2" s="35" t="s">
        <v>54</v>
      </c>
      <c r="D2" s="27" t="s">
        <v>55</v>
      </c>
      <c r="E2" s="34" t="s">
        <v>56</v>
      </c>
      <c r="F2" s="38" t="s">
        <v>57</v>
      </c>
      <c r="G2" s="25" t="s">
        <v>632</v>
      </c>
      <c r="I2" s="25" t="s">
        <v>631</v>
      </c>
      <c r="J2" s="25" t="s">
        <v>633</v>
      </c>
    </row>
    <row r="3" spans="1:10" ht="33" customHeight="1" x14ac:dyDescent="0.2">
      <c r="A3" s="22"/>
      <c r="B3" s="16" t="s">
        <v>408</v>
      </c>
      <c r="C3" s="17" t="s">
        <v>58</v>
      </c>
      <c r="D3" s="26" t="s">
        <v>59</v>
      </c>
      <c r="E3" s="16" t="s">
        <v>60</v>
      </c>
      <c r="F3" s="18" t="s">
        <v>57</v>
      </c>
      <c r="G3" s="25" t="s">
        <v>635</v>
      </c>
      <c r="H3" s="25" t="s">
        <v>298</v>
      </c>
      <c r="I3" s="25" t="s">
        <v>634</v>
      </c>
      <c r="J3" s="25" t="s">
        <v>636</v>
      </c>
    </row>
    <row r="4" spans="1:10" ht="33" customHeight="1" x14ac:dyDescent="0.2">
      <c r="A4" s="22"/>
      <c r="B4" s="16" t="s">
        <v>407</v>
      </c>
      <c r="C4" s="17" t="s">
        <v>206</v>
      </c>
      <c r="D4" s="26" t="s">
        <v>207</v>
      </c>
      <c r="E4" s="16" t="s">
        <v>208</v>
      </c>
      <c r="F4" s="18" t="s">
        <v>57</v>
      </c>
      <c r="G4" s="25" t="s">
        <v>638</v>
      </c>
      <c r="I4" s="25" t="s">
        <v>637</v>
      </c>
      <c r="J4" s="25" t="s">
        <v>639</v>
      </c>
    </row>
    <row r="5" spans="1:10" ht="33" customHeight="1" x14ac:dyDescent="0.2">
      <c r="A5" s="22"/>
      <c r="B5" s="16" t="s">
        <v>409</v>
      </c>
      <c r="C5" s="17" t="s">
        <v>61</v>
      </c>
      <c r="D5" s="26" t="s">
        <v>62</v>
      </c>
      <c r="E5" s="16" t="s">
        <v>63</v>
      </c>
      <c r="F5" s="18" t="s">
        <v>57</v>
      </c>
      <c r="G5" s="25" t="s">
        <v>1047</v>
      </c>
      <c r="H5" s="25" t="s">
        <v>1046</v>
      </c>
      <c r="I5" s="25" t="s">
        <v>640</v>
      </c>
      <c r="J5" s="25" t="s">
        <v>641</v>
      </c>
    </row>
    <row r="6" spans="1:10" ht="33" customHeight="1" x14ac:dyDescent="0.2">
      <c r="A6" s="22"/>
      <c r="B6" s="16" t="s">
        <v>410</v>
      </c>
      <c r="C6" s="17" t="s">
        <v>64</v>
      </c>
      <c r="D6" s="26" t="s">
        <v>65</v>
      </c>
      <c r="E6" s="16" t="s">
        <v>66</v>
      </c>
      <c r="F6" s="18" t="s">
        <v>57</v>
      </c>
      <c r="G6" s="25" t="s">
        <v>643</v>
      </c>
      <c r="H6" s="25" t="s">
        <v>299</v>
      </c>
      <c r="I6" s="25" t="s">
        <v>642</v>
      </c>
      <c r="J6" s="25" t="s">
        <v>644</v>
      </c>
    </row>
    <row r="7" spans="1:10" ht="33" customHeight="1" x14ac:dyDescent="0.2">
      <c r="A7" s="22"/>
      <c r="B7" s="16" t="s">
        <v>411</v>
      </c>
      <c r="C7" s="17" t="s">
        <v>67</v>
      </c>
      <c r="D7" s="26" t="s">
        <v>1035</v>
      </c>
      <c r="E7" s="16" t="s">
        <v>1036</v>
      </c>
      <c r="F7" s="18" t="s">
        <v>57</v>
      </c>
      <c r="G7" s="25" t="s">
        <v>1040</v>
      </c>
      <c r="I7" s="25" t="s">
        <v>1039</v>
      </c>
      <c r="J7" s="25" t="s">
        <v>645</v>
      </c>
    </row>
    <row r="8" spans="1:10" ht="33" customHeight="1" x14ac:dyDescent="0.2">
      <c r="A8" s="22"/>
      <c r="B8" s="16" t="s">
        <v>412</v>
      </c>
      <c r="C8" s="17" t="s">
        <v>68</v>
      </c>
      <c r="D8" s="26" t="s">
        <v>1037</v>
      </c>
      <c r="E8" s="16" t="s">
        <v>1038</v>
      </c>
      <c r="F8" s="18" t="s">
        <v>57</v>
      </c>
      <c r="G8" s="25" t="s">
        <v>1042</v>
      </c>
      <c r="I8" s="25" t="s">
        <v>1041</v>
      </c>
      <c r="J8" s="25" t="s">
        <v>646</v>
      </c>
    </row>
    <row r="9" spans="1:10" ht="33" customHeight="1" x14ac:dyDescent="0.2">
      <c r="A9" s="22"/>
      <c r="B9" s="16" t="s">
        <v>413</v>
      </c>
      <c r="C9" s="17" t="s">
        <v>69</v>
      </c>
      <c r="D9" s="26" t="s">
        <v>346</v>
      </c>
      <c r="E9" s="16" t="s">
        <v>347</v>
      </c>
      <c r="F9" s="18" t="s">
        <v>57</v>
      </c>
      <c r="G9" s="25" t="s">
        <v>648</v>
      </c>
      <c r="I9" s="25" t="s">
        <v>647</v>
      </c>
      <c r="J9" s="25" t="s">
        <v>649</v>
      </c>
    </row>
    <row r="10" spans="1:10" ht="33" customHeight="1" x14ac:dyDescent="0.2">
      <c r="A10" s="22"/>
      <c r="B10" s="16" t="s">
        <v>414</v>
      </c>
      <c r="C10" s="17" t="s">
        <v>70</v>
      </c>
      <c r="D10" s="26" t="s">
        <v>71</v>
      </c>
      <c r="E10" s="16" t="s">
        <v>72</v>
      </c>
      <c r="F10" s="18" t="s">
        <v>57</v>
      </c>
      <c r="G10" s="25" t="s">
        <v>651</v>
      </c>
      <c r="I10" s="25" t="s">
        <v>650</v>
      </c>
      <c r="J10" s="25" t="s">
        <v>652</v>
      </c>
    </row>
    <row r="11" spans="1:10" ht="33" customHeight="1" x14ac:dyDescent="0.2">
      <c r="A11" s="22"/>
      <c r="B11" s="16" t="s">
        <v>415</v>
      </c>
      <c r="C11" s="17" t="s">
        <v>73</v>
      </c>
      <c r="D11" s="26" t="s">
        <v>369</v>
      </c>
      <c r="E11" s="16" t="s">
        <v>370</v>
      </c>
      <c r="F11" s="18" t="s">
        <v>57</v>
      </c>
      <c r="G11" s="25" t="s">
        <v>654</v>
      </c>
      <c r="I11" s="25" t="s">
        <v>653</v>
      </c>
      <c r="J11" s="25" t="s">
        <v>655</v>
      </c>
    </row>
    <row r="12" spans="1:10" ht="33" customHeight="1" x14ac:dyDescent="0.2">
      <c r="A12" s="22"/>
      <c r="B12" s="16" t="s">
        <v>416</v>
      </c>
      <c r="C12" s="17" t="s">
        <v>74</v>
      </c>
      <c r="D12" s="26" t="s">
        <v>75</v>
      </c>
      <c r="E12" s="16" t="s">
        <v>76</v>
      </c>
      <c r="F12" s="18" t="s">
        <v>57</v>
      </c>
      <c r="G12" s="25" t="s">
        <v>657</v>
      </c>
      <c r="I12" s="25" t="s">
        <v>656</v>
      </c>
      <c r="J12" s="25" t="s">
        <v>658</v>
      </c>
    </row>
    <row r="13" spans="1:10" ht="33" customHeight="1" x14ac:dyDescent="0.2">
      <c r="A13" s="22"/>
      <c r="B13" s="16" t="s">
        <v>417</v>
      </c>
      <c r="C13" s="17" t="s">
        <v>225</v>
      </c>
      <c r="D13" s="26" t="s">
        <v>374</v>
      </c>
      <c r="E13" s="16" t="s">
        <v>375</v>
      </c>
      <c r="F13" s="18" t="s">
        <v>57</v>
      </c>
      <c r="G13" s="25" t="s">
        <v>660</v>
      </c>
      <c r="H13" s="25" t="s">
        <v>1058</v>
      </c>
      <c r="I13" s="25" t="s">
        <v>659</v>
      </c>
      <c r="J13" s="25" t="s">
        <v>661</v>
      </c>
    </row>
    <row r="14" spans="1:10" ht="33" customHeight="1" x14ac:dyDescent="0.2">
      <c r="A14" s="22"/>
      <c r="B14" s="16" t="s">
        <v>418</v>
      </c>
      <c r="C14" s="17" t="s">
        <v>77</v>
      </c>
      <c r="D14" s="26" t="s">
        <v>78</v>
      </c>
      <c r="E14" s="16" t="s">
        <v>79</v>
      </c>
      <c r="F14" s="18" t="s">
        <v>57</v>
      </c>
      <c r="G14" s="25" t="s">
        <v>663</v>
      </c>
      <c r="I14" s="25" t="s">
        <v>662</v>
      </c>
      <c r="J14" s="25" t="s">
        <v>664</v>
      </c>
    </row>
    <row r="15" spans="1:10" ht="33" customHeight="1" x14ac:dyDescent="0.2">
      <c r="A15" s="22"/>
      <c r="B15" s="16" t="s">
        <v>419</v>
      </c>
      <c r="C15" s="17" t="s">
        <v>6</v>
      </c>
      <c r="D15" s="26" t="s">
        <v>163</v>
      </c>
      <c r="E15" s="16" t="s">
        <v>164</v>
      </c>
      <c r="F15" s="18" t="s">
        <v>57</v>
      </c>
      <c r="G15" s="25" t="s">
        <v>666</v>
      </c>
      <c r="I15" s="25" t="s">
        <v>665</v>
      </c>
      <c r="J15" s="25" t="s">
        <v>667</v>
      </c>
    </row>
    <row r="16" spans="1:10" ht="33" customHeight="1" x14ac:dyDescent="0.2">
      <c r="A16" s="22"/>
      <c r="B16" s="16" t="s">
        <v>420</v>
      </c>
      <c r="C16" s="17" t="s">
        <v>80</v>
      </c>
      <c r="D16" s="26" t="s">
        <v>81</v>
      </c>
      <c r="E16" s="16" t="s">
        <v>82</v>
      </c>
      <c r="F16" s="18" t="s">
        <v>57</v>
      </c>
      <c r="G16" s="25" t="s">
        <v>669</v>
      </c>
      <c r="I16" s="25" t="s">
        <v>668</v>
      </c>
      <c r="J16" s="25" t="s">
        <v>670</v>
      </c>
    </row>
    <row r="17" spans="1:10" ht="33" customHeight="1" x14ac:dyDescent="0.2">
      <c r="A17" s="22"/>
      <c r="B17" s="16" t="s">
        <v>421</v>
      </c>
      <c r="C17" s="17" t="s">
        <v>83</v>
      </c>
      <c r="D17" s="26" t="s">
        <v>84</v>
      </c>
      <c r="E17" s="16" t="s">
        <v>85</v>
      </c>
      <c r="F17" s="18" t="s">
        <v>57</v>
      </c>
      <c r="G17" s="25" t="s">
        <v>672</v>
      </c>
      <c r="I17" s="25" t="s">
        <v>671</v>
      </c>
      <c r="J17" s="25" t="s">
        <v>673</v>
      </c>
    </row>
    <row r="18" spans="1:10" ht="33" customHeight="1" x14ac:dyDescent="0.2">
      <c r="A18" s="22"/>
      <c r="B18" s="16" t="s">
        <v>422</v>
      </c>
      <c r="C18" s="17" t="s">
        <v>86</v>
      </c>
      <c r="D18" s="26" t="s">
        <v>87</v>
      </c>
      <c r="E18" s="16" t="s">
        <v>88</v>
      </c>
      <c r="F18" s="18" t="s">
        <v>57</v>
      </c>
      <c r="G18" s="25" t="s">
        <v>675</v>
      </c>
      <c r="I18" s="25" t="s">
        <v>674</v>
      </c>
      <c r="J18" s="25" t="s">
        <v>676</v>
      </c>
    </row>
    <row r="19" spans="1:10" ht="33" customHeight="1" x14ac:dyDescent="0.2">
      <c r="A19" s="22"/>
      <c r="B19" s="16" t="s">
        <v>423</v>
      </c>
      <c r="C19" s="17" t="s">
        <v>89</v>
      </c>
      <c r="D19" s="26" t="s">
        <v>90</v>
      </c>
      <c r="E19" s="16" t="s">
        <v>301</v>
      </c>
      <c r="F19" s="18" t="s">
        <v>57</v>
      </c>
      <c r="G19" s="25" t="s">
        <v>678</v>
      </c>
      <c r="H19" s="25" t="s">
        <v>1059</v>
      </c>
      <c r="I19" s="25" t="s">
        <v>677</v>
      </c>
      <c r="J19" s="25" t="s">
        <v>679</v>
      </c>
    </row>
    <row r="20" spans="1:10" ht="33" customHeight="1" x14ac:dyDescent="0.2">
      <c r="A20" s="22"/>
      <c r="B20" s="16" t="s">
        <v>424</v>
      </c>
      <c r="C20" s="17" t="s">
        <v>91</v>
      </c>
      <c r="D20" s="26" t="s">
        <v>92</v>
      </c>
      <c r="E20" s="16" t="s">
        <v>93</v>
      </c>
      <c r="F20" s="18" t="s">
        <v>57</v>
      </c>
      <c r="G20" s="25" t="s">
        <v>681</v>
      </c>
      <c r="I20" s="25" t="s">
        <v>680</v>
      </c>
      <c r="J20" s="25" t="s">
        <v>682</v>
      </c>
    </row>
    <row r="21" spans="1:10" ht="33" customHeight="1" x14ac:dyDescent="0.2">
      <c r="A21" s="22"/>
      <c r="B21" s="16" t="s">
        <v>425</v>
      </c>
      <c r="C21" s="17" t="s">
        <v>94</v>
      </c>
      <c r="D21" s="26" t="s">
        <v>95</v>
      </c>
      <c r="E21" s="16" t="s">
        <v>96</v>
      </c>
      <c r="F21" s="18" t="s">
        <v>57</v>
      </c>
      <c r="G21" s="25" t="s">
        <v>684</v>
      </c>
      <c r="I21" s="25" t="s">
        <v>683</v>
      </c>
      <c r="J21" s="25" t="s">
        <v>685</v>
      </c>
    </row>
    <row r="22" spans="1:10" ht="33" customHeight="1" x14ac:dyDescent="0.2">
      <c r="A22" s="22"/>
      <c r="B22" s="16" t="s">
        <v>426</v>
      </c>
      <c r="C22" s="17" t="s">
        <v>97</v>
      </c>
      <c r="D22" s="26" t="s">
        <v>348</v>
      </c>
      <c r="E22" s="16" t="s">
        <v>349</v>
      </c>
      <c r="F22" s="18" t="s">
        <v>57</v>
      </c>
      <c r="G22" s="25" t="s">
        <v>687</v>
      </c>
      <c r="I22" s="25" t="s">
        <v>686</v>
      </c>
      <c r="J22" s="25" t="s">
        <v>688</v>
      </c>
    </row>
    <row r="23" spans="1:10" ht="33" customHeight="1" x14ac:dyDescent="0.2">
      <c r="A23" s="22"/>
      <c r="B23" s="16" t="s">
        <v>427</v>
      </c>
      <c r="C23" s="17" t="s">
        <v>98</v>
      </c>
      <c r="D23" s="26" t="s">
        <v>99</v>
      </c>
      <c r="E23" s="16" t="s">
        <v>100</v>
      </c>
      <c r="F23" s="18" t="s">
        <v>57</v>
      </c>
      <c r="G23" s="25" t="s">
        <v>690</v>
      </c>
      <c r="I23" s="25" t="s">
        <v>689</v>
      </c>
      <c r="J23" s="25" t="s">
        <v>691</v>
      </c>
    </row>
    <row r="24" spans="1:10" ht="33" customHeight="1" x14ac:dyDescent="0.2">
      <c r="A24" s="22"/>
      <c r="B24" s="16" t="s">
        <v>547</v>
      </c>
      <c r="C24" s="17" t="s">
        <v>544</v>
      </c>
      <c r="D24" s="26" t="s">
        <v>545</v>
      </c>
      <c r="E24" s="16" t="s">
        <v>546</v>
      </c>
      <c r="F24" s="18" t="s">
        <v>57</v>
      </c>
      <c r="G24" s="25" t="s">
        <v>693</v>
      </c>
      <c r="I24" s="25" t="s">
        <v>692</v>
      </c>
      <c r="J24" s="25" t="s">
        <v>694</v>
      </c>
    </row>
    <row r="25" spans="1:10" ht="33" customHeight="1" x14ac:dyDescent="0.2">
      <c r="A25" s="22"/>
      <c r="B25" s="16" t="s">
        <v>428</v>
      </c>
      <c r="C25" s="17" t="s">
        <v>101</v>
      </c>
      <c r="D25" s="26" t="s">
        <v>102</v>
      </c>
      <c r="E25" s="16" t="s">
        <v>103</v>
      </c>
      <c r="F25" s="18" t="s">
        <v>57</v>
      </c>
      <c r="G25" s="25" t="s">
        <v>696</v>
      </c>
      <c r="I25" s="25" t="s">
        <v>695</v>
      </c>
      <c r="J25" s="25" t="s">
        <v>697</v>
      </c>
    </row>
    <row r="26" spans="1:10" ht="33" customHeight="1" x14ac:dyDescent="0.2">
      <c r="A26" s="22"/>
      <c r="B26" s="16" t="s">
        <v>429</v>
      </c>
      <c r="C26" s="17" t="s">
        <v>104</v>
      </c>
      <c r="D26" s="26" t="s">
        <v>105</v>
      </c>
      <c r="E26" s="16" t="s">
        <v>317</v>
      </c>
      <c r="F26" s="18" t="s">
        <v>57</v>
      </c>
      <c r="G26" s="25" t="s">
        <v>699</v>
      </c>
      <c r="I26" s="25" t="s">
        <v>698</v>
      </c>
      <c r="J26" s="25" t="s">
        <v>700</v>
      </c>
    </row>
    <row r="27" spans="1:10" ht="33" customHeight="1" x14ac:dyDescent="0.2">
      <c r="A27" s="22"/>
      <c r="B27" s="16" t="s">
        <v>430</v>
      </c>
      <c r="C27" s="17" t="s">
        <v>106</v>
      </c>
      <c r="D27" s="26" t="s">
        <v>107</v>
      </c>
      <c r="E27" s="16" t="s">
        <v>108</v>
      </c>
      <c r="F27" s="18" t="s">
        <v>57</v>
      </c>
      <c r="G27" s="25" t="s">
        <v>702</v>
      </c>
      <c r="I27" s="25" t="s">
        <v>701</v>
      </c>
      <c r="J27" s="25" t="s">
        <v>703</v>
      </c>
    </row>
    <row r="28" spans="1:10" ht="33" customHeight="1" x14ac:dyDescent="0.2">
      <c r="A28" s="22"/>
      <c r="B28" s="16" t="s">
        <v>431</v>
      </c>
      <c r="C28" s="17" t="s">
        <v>109</v>
      </c>
      <c r="D28" s="26" t="s">
        <v>110</v>
      </c>
      <c r="E28" s="16" t="s">
        <v>111</v>
      </c>
      <c r="F28" s="18" t="s">
        <v>57</v>
      </c>
      <c r="G28" s="25" t="s">
        <v>705</v>
      </c>
      <c r="H28" s="25" t="s">
        <v>300</v>
      </c>
      <c r="I28" s="25" t="s">
        <v>704</v>
      </c>
      <c r="J28" s="25" t="s">
        <v>706</v>
      </c>
    </row>
    <row r="29" spans="1:10" ht="33" customHeight="1" x14ac:dyDescent="0.2">
      <c r="A29" s="22"/>
      <c r="B29" s="16" t="s">
        <v>432</v>
      </c>
      <c r="C29" s="17" t="s">
        <v>112</v>
      </c>
      <c r="D29" s="26" t="s">
        <v>113</v>
      </c>
      <c r="E29" s="16" t="s">
        <v>114</v>
      </c>
      <c r="F29" s="18" t="s">
        <v>57</v>
      </c>
      <c r="G29" s="25" t="s">
        <v>708</v>
      </c>
      <c r="I29" s="25" t="s">
        <v>707</v>
      </c>
      <c r="J29" s="25" t="s">
        <v>709</v>
      </c>
    </row>
    <row r="30" spans="1:10" ht="33" customHeight="1" x14ac:dyDescent="0.2">
      <c r="A30" s="22"/>
      <c r="B30" s="16" t="s">
        <v>550</v>
      </c>
      <c r="C30" s="17" t="s">
        <v>115</v>
      </c>
      <c r="D30" s="26" t="s">
        <v>548</v>
      </c>
      <c r="E30" s="16" t="s">
        <v>549</v>
      </c>
      <c r="F30" s="18" t="s">
        <v>57</v>
      </c>
      <c r="G30" s="25" t="s">
        <v>711</v>
      </c>
      <c r="I30" s="25" t="s">
        <v>710</v>
      </c>
      <c r="J30" s="25" t="s">
        <v>712</v>
      </c>
    </row>
    <row r="31" spans="1:10" ht="33" customHeight="1" x14ac:dyDescent="0.2">
      <c r="A31" s="22"/>
      <c r="B31" s="16" t="s">
        <v>433</v>
      </c>
      <c r="C31" s="17" t="s">
        <v>116</v>
      </c>
      <c r="D31" s="26" t="s">
        <v>117</v>
      </c>
      <c r="E31" s="16" t="s">
        <v>118</v>
      </c>
      <c r="F31" s="18" t="s">
        <v>57</v>
      </c>
      <c r="G31" s="25" t="s">
        <v>714</v>
      </c>
      <c r="I31" s="25" t="s">
        <v>713</v>
      </c>
      <c r="J31" s="25" t="s">
        <v>715</v>
      </c>
    </row>
    <row r="32" spans="1:10" ht="33" customHeight="1" x14ac:dyDescent="0.2">
      <c r="A32" s="22"/>
      <c r="B32" s="16" t="s">
        <v>434</v>
      </c>
      <c r="C32" s="17" t="s">
        <v>119</v>
      </c>
      <c r="D32" s="26" t="s">
        <v>120</v>
      </c>
      <c r="E32" s="16" t="s">
        <v>121</v>
      </c>
      <c r="F32" s="18" t="s">
        <v>57</v>
      </c>
      <c r="G32" s="25" t="s">
        <v>717</v>
      </c>
      <c r="I32" s="25" t="s">
        <v>716</v>
      </c>
      <c r="J32" s="25" t="s">
        <v>718</v>
      </c>
    </row>
    <row r="33" spans="1:10" ht="33" customHeight="1" x14ac:dyDescent="0.2">
      <c r="A33" s="22"/>
      <c r="B33" s="16" t="s">
        <v>435</v>
      </c>
      <c r="C33" s="17" t="s">
        <v>122</v>
      </c>
      <c r="D33" s="26" t="s">
        <v>123</v>
      </c>
      <c r="E33" s="16" t="s">
        <v>124</v>
      </c>
      <c r="F33" s="18" t="s">
        <v>57</v>
      </c>
      <c r="G33" s="25" t="s">
        <v>720</v>
      </c>
      <c r="I33" s="25" t="s">
        <v>719</v>
      </c>
      <c r="J33" s="25" t="s">
        <v>721</v>
      </c>
    </row>
    <row r="34" spans="1:10" ht="33" customHeight="1" x14ac:dyDescent="0.2">
      <c r="A34" s="22"/>
      <c r="B34" s="16" t="s">
        <v>436</v>
      </c>
      <c r="C34" s="17" t="s">
        <v>125</v>
      </c>
      <c r="D34" s="26" t="s">
        <v>360</v>
      </c>
      <c r="E34" s="16" t="s">
        <v>622</v>
      </c>
      <c r="F34" s="18" t="s">
        <v>57</v>
      </c>
      <c r="G34" s="25" t="s">
        <v>723</v>
      </c>
      <c r="I34" s="25" t="s">
        <v>722</v>
      </c>
      <c r="J34" s="25" t="s">
        <v>724</v>
      </c>
    </row>
    <row r="35" spans="1:10" ht="33" customHeight="1" x14ac:dyDescent="0.2">
      <c r="A35" s="22"/>
      <c r="B35" s="16" t="s">
        <v>437</v>
      </c>
      <c r="C35" s="17" t="s">
        <v>126</v>
      </c>
      <c r="D35" s="26" t="s">
        <v>127</v>
      </c>
      <c r="E35" s="16" t="s">
        <v>128</v>
      </c>
      <c r="F35" s="18" t="s">
        <v>57</v>
      </c>
      <c r="G35" s="25" t="s">
        <v>726</v>
      </c>
      <c r="I35" s="25" t="s">
        <v>725</v>
      </c>
      <c r="J35" s="25" t="s">
        <v>727</v>
      </c>
    </row>
    <row r="36" spans="1:10" ht="33" customHeight="1" x14ac:dyDescent="0.2">
      <c r="A36" s="22"/>
      <c r="B36" s="16" t="s">
        <v>438</v>
      </c>
      <c r="C36" s="17" t="s">
        <v>129</v>
      </c>
      <c r="D36" s="26" t="s">
        <v>130</v>
      </c>
      <c r="E36" s="16" t="s">
        <v>131</v>
      </c>
      <c r="F36" s="18" t="s">
        <v>57</v>
      </c>
      <c r="G36" s="25" t="s">
        <v>729</v>
      </c>
      <c r="I36" s="25" t="s">
        <v>728</v>
      </c>
      <c r="J36" s="25" t="s">
        <v>730</v>
      </c>
    </row>
    <row r="37" spans="1:10" ht="33" customHeight="1" x14ac:dyDescent="0.2">
      <c r="A37" s="22"/>
      <c r="B37" s="16" t="s">
        <v>439</v>
      </c>
      <c r="C37" s="17" t="s">
        <v>132</v>
      </c>
      <c r="D37" s="26" t="s">
        <v>133</v>
      </c>
      <c r="E37" s="16" t="s">
        <v>134</v>
      </c>
      <c r="F37" s="18" t="s">
        <v>57</v>
      </c>
      <c r="G37" s="25" t="s">
        <v>732</v>
      </c>
      <c r="I37" s="25" t="s">
        <v>731</v>
      </c>
      <c r="J37" s="25" t="s">
        <v>733</v>
      </c>
    </row>
    <row r="38" spans="1:10" ht="33" customHeight="1" x14ac:dyDescent="0.2">
      <c r="A38" s="22"/>
      <c r="B38" s="16" t="s">
        <v>440</v>
      </c>
      <c r="C38" s="17" t="s">
        <v>135</v>
      </c>
      <c r="D38" s="26" t="s">
        <v>136</v>
      </c>
      <c r="E38" s="16" t="s">
        <v>137</v>
      </c>
      <c r="F38" s="18" t="s">
        <v>57</v>
      </c>
      <c r="G38" s="25" t="s">
        <v>735</v>
      </c>
      <c r="I38" s="25" t="s">
        <v>734</v>
      </c>
      <c r="J38" s="25" t="s">
        <v>736</v>
      </c>
    </row>
    <row r="39" spans="1:10" ht="33" customHeight="1" x14ac:dyDescent="0.2">
      <c r="A39" s="22"/>
      <c r="B39" s="16" t="s">
        <v>441</v>
      </c>
      <c r="C39" s="17" t="s">
        <v>138</v>
      </c>
      <c r="D39" s="26" t="s">
        <v>139</v>
      </c>
      <c r="E39" s="16" t="s">
        <v>140</v>
      </c>
      <c r="F39" s="18" t="s">
        <v>57</v>
      </c>
      <c r="G39" s="25" t="s">
        <v>738</v>
      </c>
      <c r="I39" s="25" t="s">
        <v>737</v>
      </c>
      <c r="J39" s="25" t="s">
        <v>739</v>
      </c>
    </row>
    <row r="40" spans="1:10" ht="33" customHeight="1" x14ac:dyDescent="0.2">
      <c r="A40" s="22"/>
      <c r="B40" s="17" t="s">
        <v>442</v>
      </c>
      <c r="C40" s="17" t="s">
        <v>141</v>
      </c>
      <c r="D40" s="26" t="s">
        <v>142</v>
      </c>
      <c r="E40" s="16" t="s">
        <v>143</v>
      </c>
      <c r="F40" s="18" t="s">
        <v>57</v>
      </c>
      <c r="G40" s="25" t="s">
        <v>741</v>
      </c>
      <c r="I40" s="25" t="s">
        <v>740</v>
      </c>
      <c r="J40" s="25" t="s">
        <v>742</v>
      </c>
    </row>
    <row r="41" spans="1:10" ht="33" customHeight="1" x14ac:dyDescent="0.2">
      <c r="A41" s="22"/>
      <c r="B41" s="17" t="s">
        <v>443</v>
      </c>
      <c r="C41" s="17" t="s">
        <v>302</v>
      </c>
      <c r="D41" s="26" t="s">
        <v>144</v>
      </c>
      <c r="E41" s="16" t="s">
        <v>145</v>
      </c>
      <c r="F41" s="18" t="s">
        <v>57</v>
      </c>
      <c r="G41" s="25" t="s">
        <v>744</v>
      </c>
      <c r="I41" s="25" t="s">
        <v>743</v>
      </c>
      <c r="J41" s="25" t="s">
        <v>745</v>
      </c>
    </row>
    <row r="42" spans="1:10" ht="33" customHeight="1" x14ac:dyDescent="0.2">
      <c r="A42" s="22"/>
      <c r="B42" s="16" t="s">
        <v>444</v>
      </c>
      <c r="C42" s="17" t="s">
        <v>146</v>
      </c>
      <c r="D42" s="26" t="s">
        <v>147</v>
      </c>
      <c r="E42" s="16" t="s">
        <v>148</v>
      </c>
      <c r="F42" s="18" t="s">
        <v>57</v>
      </c>
      <c r="G42" s="25" t="s">
        <v>747</v>
      </c>
      <c r="I42" s="25" t="s">
        <v>746</v>
      </c>
      <c r="J42" s="25" t="s">
        <v>748</v>
      </c>
    </row>
    <row r="43" spans="1:10" ht="33" customHeight="1" x14ac:dyDescent="0.2">
      <c r="A43" s="22"/>
      <c r="B43" s="16" t="s">
        <v>445</v>
      </c>
      <c r="C43" s="17" t="s">
        <v>149</v>
      </c>
      <c r="D43" s="26" t="s">
        <v>150</v>
      </c>
      <c r="E43" s="16" t="s">
        <v>151</v>
      </c>
      <c r="F43" s="18" t="s">
        <v>57</v>
      </c>
      <c r="G43" s="25" t="s">
        <v>750</v>
      </c>
      <c r="I43" s="25" t="s">
        <v>749</v>
      </c>
      <c r="J43" s="25" t="s">
        <v>751</v>
      </c>
    </row>
    <row r="44" spans="1:10" ht="33" customHeight="1" x14ac:dyDescent="0.2">
      <c r="A44" s="22"/>
      <c r="B44" s="16" t="s">
        <v>446</v>
      </c>
      <c r="C44" s="17" t="s">
        <v>153</v>
      </c>
      <c r="D44" s="26" t="s">
        <v>154</v>
      </c>
      <c r="E44" s="16" t="s">
        <v>155</v>
      </c>
      <c r="F44" s="18" t="s">
        <v>57</v>
      </c>
      <c r="G44" s="25" t="s">
        <v>753</v>
      </c>
      <c r="I44" s="25" t="s">
        <v>752</v>
      </c>
      <c r="J44" s="25" t="s">
        <v>754</v>
      </c>
    </row>
    <row r="45" spans="1:10" ht="33" customHeight="1" x14ac:dyDescent="0.2">
      <c r="A45" s="22"/>
      <c r="B45" s="16" t="s">
        <v>447</v>
      </c>
      <c r="C45" s="17" t="s">
        <v>156</v>
      </c>
      <c r="D45" s="26" t="s">
        <v>157</v>
      </c>
      <c r="E45" s="16" t="s">
        <v>158</v>
      </c>
      <c r="F45" s="18" t="s">
        <v>57</v>
      </c>
      <c r="G45" s="25" t="s">
        <v>756</v>
      </c>
      <c r="I45" s="25" t="s">
        <v>755</v>
      </c>
      <c r="J45" s="25" t="s">
        <v>757</v>
      </c>
    </row>
    <row r="46" spans="1:10" ht="33" customHeight="1" x14ac:dyDescent="0.2">
      <c r="A46" s="22"/>
      <c r="B46" s="16" t="s">
        <v>448</v>
      </c>
      <c r="C46" s="17" t="s">
        <v>160</v>
      </c>
      <c r="D46" s="26" t="s">
        <v>161</v>
      </c>
      <c r="E46" s="16" t="s">
        <v>162</v>
      </c>
      <c r="F46" s="18" t="s">
        <v>57</v>
      </c>
      <c r="G46" s="25" t="s">
        <v>759</v>
      </c>
      <c r="I46" s="25" t="s">
        <v>758</v>
      </c>
      <c r="J46" s="25" t="s">
        <v>760</v>
      </c>
    </row>
    <row r="47" spans="1:10" ht="33" customHeight="1" x14ac:dyDescent="0.2">
      <c r="A47" s="22"/>
      <c r="B47" s="16" t="s">
        <v>449</v>
      </c>
      <c r="C47" s="17" t="s">
        <v>165</v>
      </c>
      <c r="D47" s="26" t="s">
        <v>166</v>
      </c>
      <c r="E47" s="16" t="s">
        <v>167</v>
      </c>
      <c r="F47" s="18" t="s">
        <v>57</v>
      </c>
      <c r="G47" s="25" t="s">
        <v>762</v>
      </c>
      <c r="I47" s="25" t="s">
        <v>761</v>
      </c>
      <c r="J47" s="25" t="s">
        <v>763</v>
      </c>
    </row>
    <row r="48" spans="1:10" ht="33" customHeight="1" x14ac:dyDescent="0.2">
      <c r="A48" s="22"/>
      <c r="B48" s="16" t="s">
        <v>450</v>
      </c>
      <c r="C48" s="17" t="s">
        <v>168</v>
      </c>
      <c r="D48" s="26" t="s">
        <v>169</v>
      </c>
      <c r="E48" s="16" t="s">
        <v>170</v>
      </c>
      <c r="F48" s="18" t="s">
        <v>57</v>
      </c>
      <c r="G48" s="25" t="s">
        <v>765</v>
      </c>
      <c r="I48" s="25" t="s">
        <v>764</v>
      </c>
      <c r="J48" s="25" t="s">
        <v>766</v>
      </c>
    </row>
    <row r="49" spans="1:10" ht="33" customHeight="1" x14ac:dyDescent="0.2">
      <c r="A49" s="22"/>
      <c r="B49" s="16" t="s">
        <v>451</v>
      </c>
      <c r="C49" s="17" t="s">
        <v>171</v>
      </c>
      <c r="D49" s="26" t="s">
        <v>172</v>
      </c>
      <c r="E49" s="16" t="s">
        <v>173</v>
      </c>
      <c r="F49" s="18" t="s">
        <v>57</v>
      </c>
      <c r="G49" s="25" t="s">
        <v>768</v>
      </c>
      <c r="I49" s="25" t="s">
        <v>767</v>
      </c>
      <c r="J49" s="25" t="s">
        <v>769</v>
      </c>
    </row>
    <row r="50" spans="1:10" ht="33" customHeight="1" x14ac:dyDescent="0.2">
      <c r="A50" s="22"/>
      <c r="B50" s="16" t="s">
        <v>452</v>
      </c>
      <c r="C50" s="17" t="s">
        <v>177</v>
      </c>
      <c r="D50" s="26" t="s">
        <v>178</v>
      </c>
      <c r="E50" s="16" t="s">
        <v>179</v>
      </c>
      <c r="F50" s="18" t="s">
        <v>57</v>
      </c>
      <c r="G50" s="25" t="s">
        <v>771</v>
      </c>
      <c r="I50" s="25" t="s">
        <v>770</v>
      </c>
      <c r="J50" s="25" t="s">
        <v>772</v>
      </c>
    </row>
    <row r="51" spans="1:10" ht="33" customHeight="1" x14ac:dyDescent="0.2">
      <c r="A51" s="22"/>
      <c r="B51" s="16" t="s">
        <v>453</v>
      </c>
      <c r="C51" s="17" t="s">
        <v>181</v>
      </c>
      <c r="D51" s="26" t="s">
        <v>182</v>
      </c>
      <c r="E51" s="16" t="s">
        <v>180</v>
      </c>
      <c r="F51" s="18" t="s">
        <v>57</v>
      </c>
      <c r="G51" s="25" t="s">
        <v>774</v>
      </c>
      <c r="I51" s="25" t="s">
        <v>773</v>
      </c>
      <c r="J51" s="25" t="s">
        <v>775</v>
      </c>
    </row>
    <row r="52" spans="1:10" ht="33" customHeight="1" x14ac:dyDescent="0.2">
      <c r="A52" s="22"/>
      <c r="B52" s="16" t="s">
        <v>454</v>
      </c>
      <c r="C52" s="17" t="s">
        <v>303</v>
      </c>
      <c r="D52" s="26" t="s">
        <v>183</v>
      </c>
      <c r="E52" s="16" t="s">
        <v>184</v>
      </c>
      <c r="F52" s="18" t="s">
        <v>57</v>
      </c>
      <c r="G52" s="25" t="s">
        <v>777</v>
      </c>
      <c r="I52" s="25" t="s">
        <v>776</v>
      </c>
      <c r="J52" s="25" t="s">
        <v>778</v>
      </c>
    </row>
    <row r="53" spans="1:10" ht="33" customHeight="1" x14ac:dyDescent="0.2">
      <c r="A53" s="22"/>
      <c r="B53" s="16" t="s">
        <v>455</v>
      </c>
      <c r="C53" s="17" t="s">
        <v>304</v>
      </c>
      <c r="D53" s="26" t="s">
        <v>185</v>
      </c>
      <c r="E53" s="16" t="s">
        <v>186</v>
      </c>
      <c r="F53" s="18" t="s">
        <v>57</v>
      </c>
      <c r="G53" s="25" t="s">
        <v>780</v>
      </c>
      <c r="I53" s="25" t="s">
        <v>779</v>
      </c>
      <c r="J53" s="25" t="s">
        <v>781</v>
      </c>
    </row>
    <row r="54" spans="1:10" ht="33" customHeight="1" x14ac:dyDescent="0.2">
      <c r="A54" s="22"/>
      <c r="B54" s="16" t="s">
        <v>456</v>
      </c>
      <c r="C54" s="17" t="s">
        <v>190</v>
      </c>
      <c r="D54" s="26" t="s">
        <v>191</v>
      </c>
      <c r="E54" s="16" t="s">
        <v>192</v>
      </c>
      <c r="F54" s="18" t="s">
        <v>57</v>
      </c>
      <c r="G54" s="25" t="s">
        <v>783</v>
      </c>
      <c r="I54" s="25" t="s">
        <v>782</v>
      </c>
      <c r="J54" s="25" t="s">
        <v>784</v>
      </c>
    </row>
    <row r="55" spans="1:10" ht="33" customHeight="1" x14ac:dyDescent="0.2">
      <c r="A55" s="22"/>
      <c r="B55" s="16" t="s">
        <v>457</v>
      </c>
      <c r="C55" s="17" t="s">
        <v>189</v>
      </c>
      <c r="D55" s="26" t="s">
        <v>187</v>
      </c>
      <c r="E55" s="16" t="s">
        <v>188</v>
      </c>
      <c r="F55" s="18" t="s">
        <v>57</v>
      </c>
      <c r="G55" s="25" t="s">
        <v>786</v>
      </c>
      <c r="I55" s="25" t="s">
        <v>785</v>
      </c>
      <c r="J55" s="25" t="s">
        <v>787</v>
      </c>
    </row>
    <row r="56" spans="1:10" ht="33" customHeight="1" x14ac:dyDescent="0.2">
      <c r="A56" s="22"/>
      <c r="B56" s="16" t="s">
        <v>458</v>
      </c>
      <c r="C56" s="17" t="s">
        <v>193</v>
      </c>
      <c r="D56" s="26" t="s">
        <v>194</v>
      </c>
      <c r="E56" s="16" t="s">
        <v>195</v>
      </c>
      <c r="F56" s="18" t="s">
        <v>57</v>
      </c>
      <c r="G56" s="25" t="s">
        <v>789</v>
      </c>
      <c r="I56" s="25" t="s">
        <v>788</v>
      </c>
      <c r="J56" s="25" t="s">
        <v>790</v>
      </c>
    </row>
    <row r="57" spans="1:10" ht="33" customHeight="1" x14ac:dyDescent="0.2">
      <c r="A57" s="22"/>
      <c r="B57" s="16" t="s">
        <v>459</v>
      </c>
      <c r="C57" s="17" t="s">
        <v>197</v>
      </c>
      <c r="D57" s="26" t="s">
        <v>198</v>
      </c>
      <c r="E57" s="16" t="s">
        <v>199</v>
      </c>
      <c r="F57" s="18" t="s">
        <v>57</v>
      </c>
      <c r="G57" s="25" t="s">
        <v>792</v>
      </c>
      <c r="I57" s="25" t="s">
        <v>791</v>
      </c>
      <c r="J57" s="25" t="s">
        <v>793</v>
      </c>
    </row>
    <row r="58" spans="1:10" ht="33" customHeight="1" x14ac:dyDescent="0.2">
      <c r="A58" s="22"/>
      <c r="B58" s="16" t="s">
        <v>460</v>
      </c>
      <c r="C58" s="17" t="s">
        <v>200</v>
      </c>
      <c r="D58" s="26" t="s">
        <v>201</v>
      </c>
      <c r="E58" s="16" t="s">
        <v>202</v>
      </c>
      <c r="F58" s="18" t="s">
        <v>57</v>
      </c>
      <c r="G58" s="25" t="s">
        <v>795</v>
      </c>
      <c r="I58" s="25" t="s">
        <v>794</v>
      </c>
      <c r="J58" s="25" t="s">
        <v>796</v>
      </c>
    </row>
    <row r="59" spans="1:10" ht="33" customHeight="1" x14ac:dyDescent="0.2">
      <c r="A59" s="22"/>
      <c r="B59" s="16" t="s">
        <v>461</v>
      </c>
      <c r="C59" s="17" t="s">
        <v>203</v>
      </c>
      <c r="D59" s="26" t="s">
        <v>204</v>
      </c>
      <c r="E59" s="16" t="s">
        <v>205</v>
      </c>
      <c r="F59" s="18" t="s">
        <v>57</v>
      </c>
      <c r="G59" s="25" t="s">
        <v>798</v>
      </c>
      <c r="I59" s="25" t="s">
        <v>797</v>
      </c>
      <c r="J59" s="25" t="s">
        <v>799</v>
      </c>
    </row>
    <row r="60" spans="1:10" ht="33" customHeight="1" x14ac:dyDescent="0.2">
      <c r="A60" s="22"/>
      <c r="B60" s="16" t="s">
        <v>462</v>
      </c>
      <c r="C60" s="17" t="s">
        <v>209</v>
      </c>
      <c r="D60" s="26" t="s">
        <v>210</v>
      </c>
      <c r="E60" s="16" t="s">
        <v>211</v>
      </c>
      <c r="F60" s="18" t="s">
        <v>57</v>
      </c>
      <c r="G60" s="25" t="s">
        <v>801</v>
      </c>
      <c r="I60" s="25" t="s">
        <v>800</v>
      </c>
      <c r="J60" s="25" t="s">
        <v>802</v>
      </c>
    </row>
    <row r="61" spans="1:10" ht="33" customHeight="1" x14ac:dyDescent="0.2">
      <c r="A61" s="22"/>
      <c r="B61" s="16" t="s">
        <v>463</v>
      </c>
      <c r="C61" s="17" t="s">
        <v>212</v>
      </c>
      <c r="D61" s="26" t="s">
        <v>213</v>
      </c>
      <c r="E61" s="16" t="s">
        <v>214</v>
      </c>
      <c r="F61" s="18" t="s">
        <v>57</v>
      </c>
      <c r="G61" s="25" t="s">
        <v>804</v>
      </c>
      <c r="I61" s="25" t="s">
        <v>803</v>
      </c>
      <c r="J61" s="25" t="s">
        <v>805</v>
      </c>
    </row>
    <row r="62" spans="1:10" ht="33" customHeight="1" x14ac:dyDescent="0.2">
      <c r="A62" s="22"/>
      <c r="B62" s="16" t="s">
        <v>464</v>
      </c>
      <c r="C62" s="17" t="s">
        <v>222</v>
      </c>
      <c r="D62" s="26" t="s">
        <v>223</v>
      </c>
      <c r="E62" s="16" t="s">
        <v>224</v>
      </c>
      <c r="F62" s="18" t="s">
        <v>57</v>
      </c>
      <c r="G62" s="25" t="s">
        <v>807</v>
      </c>
      <c r="I62" s="25" t="s">
        <v>806</v>
      </c>
      <c r="J62" s="25" t="s">
        <v>808</v>
      </c>
    </row>
    <row r="63" spans="1:10" ht="66" customHeight="1" x14ac:dyDescent="0.2">
      <c r="A63" s="22"/>
      <c r="B63" s="16" t="s">
        <v>465</v>
      </c>
      <c r="C63" s="17" t="s">
        <v>215</v>
      </c>
      <c r="D63" s="26" t="s">
        <v>216</v>
      </c>
      <c r="E63" s="16" t="s">
        <v>217</v>
      </c>
      <c r="F63" s="18" t="s">
        <v>57</v>
      </c>
      <c r="G63" s="25" t="s">
        <v>810</v>
      </c>
      <c r="I63" s="25" t="s">
        <v>809</v>
      </c>
      <c r="J63" s="25" t="s">
        <v>811</v>
      </c>
    </row>
    <row r="64" spans="1:10" ht="33" customHeight="1" x14ac:dyDescent="0.2">
      <c r="A64" s="22"/>
      <c r="B64" s="16" t="s">
        <v>466</v>
      </c>
      <c r="C64" s="17" t="s">
        <v>623</v>
      </c>
      <c r="D64" s="26" t="s">
        <v>318</v>
      </c>
      <c r="E64" s="16" t="s">
        <v>218</v>
      </c>
      <c r="F64" s="18" t="s">
        <v>57</v>
      </c>
      <c r="G64" s="25" t="s">
        <v>813</v>
      </c>
      <c r="I64" s="25" t="s">
        <v>812</v>
      </c>
      <c r="J64" s="25" t="s">
        <v>814</v>
      </c>
    </row>
    <row r="65" spans="1:10" ht="33" customHeight="1" x14ac:dyDescent="0.2">
      <c r="A65" s="22"/>
      <c r="B65" s="16" t="s">
        <v>467</v>
      </c>
      <c r="C65" s="17" t="s">
        <v>221</v>
      </c>
      <c r="D65" s="26" t="s">
        <v>219</v>
      </c>
      <c r="E65" s="16" t="s">
        <v>220</v>
      </c>
      <c r="F65" s="18" t="s">
        <v>57</v>
      </c>
      <c r="G65" s="25" t="s">
        <v>816</v>
      </c>
      <c r="I65" s="25" t="s">
        <v>815</v>
      </c>
      <c r="J65" s="25" t="s">
        <v>817</v>
      </c>
    </row>
    <row r="66" spans="1:10" ht="33" customHeight="1" x14ac:dyDescent="0.2">
      <c r="A66" s="22"/>
      <c r="B66" s="16" t="s">
        <v>468</v>
      </c>
      <c r="C66" s="17" t="s">
        <v>226</v>
      </c>
      <c r="D66" s="26" t="s">
        <v>227</v>
      </c>
      <c r="E66" s="16" t="s">
        <v>228</v>
      </c>
      <c r="F66" s="18" t="s">
        <v>57</v>
      </c>
      <c r="G66" s="25" t="s">
        <v>819</v>
      </c>
      <c r="I66" s="25" t="s">
        <v>818</v>
      </c>
      <c r="J66" s="25" t="s">
        <v>820</v>
      </c>
    </row>
    <row r="67" spans="1:10" ht="33" customHeight="1" x14ac:dyDescent="0.2">
      <c r="A67" s="22"/>
      <c r="B67" s="16" t="s">
        <v>469</v>
      </c>
      <c r="C67" s="17" t="s">
        <v>229</v>
      </c>
      <c r="D67" s="26" t="s">
        <v>230</v>
      </c>
      <c r="E67" s="16" t="s">
        <v>196</v>
      </c>
      <c r="F67" s="18" t="s">
        <v>57</v>
      </c>
      <c r="G67" s="25" t="s">
        <v>822</v>
      </c>
      <c r="I67" s="25" t="s">
        <v>821</v>
      </c>
      <c r="J67" s="25" t="s">
        <v>823</v>
      </c>
    </row>
    <row r="68" spans="1:10" ht="33" customHeight="1" x14ac:dyDescent="0.2">
      <c r="A68" s="22"/>
      <c r="B68" s="16" t="s">
        <v>470</v>
      </c>
      <c r="C68" s="17" t="s">
        <v>265</v>
      </c>
      <c r="D68" s="26" t="s">
        <v>264</v>
      </c>
      <c r="E68" s="16" t="s">
        <v>266</v>
      </c>
      <c r="F68" s="18" t="s">
        <v>57</v>
      </c>
      <c r="G68" s="25" t="s">
        <v>825</v>
      </c>
      <c r="I68" s="25" t="s">
        <v>824</v>
      </c>
      <c r="J68" s="25" t="s">
        <v>826</v>
      </c>
    </row>
    <row r="69" spans="1:10" ht="33" customHeight="1" x14ac:dyDescent="0.2">
      <c r="A69" s="22"/>
      <c r="B69" s="16" t="s">
        <v>471</v>
      </c>
      <c r="C69" s="17" t="s">
        <v>231</v>
      </c>
      <c r="D69" s="26" t="s">
        <v>232</v>
      </c>
      <c r="E69" s="16" t="s">
        <v>233</v>
      </c>
      <c r="F69" s="18" t="s">
        <v>57</v>
      </c>
      <c r="G69" s="25" t="s">
        <v>828</v>
      </c>
      <c r="I69" s="25" t="s">
        <v>827</v>
      </c>
      <c r="J69" s="25" t="s">
        <v>829</v>
      </c>
    </row>
    <row r="70" spans="1:10" ht="33" customHeight="1" x14ac:dyDescent="0.2">
      <c r="A70" s="22"/>
      <c r="B70" s="16" t="s">
        <v>472</v>
      </c>
      <c r="C70" s="17" t="s">
        <v>234</v>
      </c>
      <c r="D70" s="26" t="s">
        <v>235</v>
      </c>
      <c r="E70" s="16" t="s">
        <v>624</v>
      </c>
      <c r="F70" s="18" t="s">
        <v>57</v>
      </c>
      <c r="G70" s="25" t="s">
        <v>831</v>
      </c>
      <c r="I70" s="25" t="s">
        <v>830</v>
      </c>
      <c r="J70" s="25" t="s">
        <v>832</v>
      </c>
    </row>
    <row r="71" spans="1:10" ht="33" customHeight="1" x14ac:dyDescent="0.2">
      <c r="A71" s="22"/>
      <c r="B71" s="16" t="s">
        <v>473</v>
      </c>
      <c r="C71" s="17" t="s">
        <v>236</v>
      </c>
      <c r="D71" s="26" t="s">
        <v>237</v>
      </c>
      <c r="E71" s="16" t="s">
        <v>238</v>
      </c>
      <c r="F71" s="18" t="s">
        <v>239</v>
      </c>
      <c r="G71" s="25" t="s">
        <v>834</v>
      </c>
      <c r="H71" s="25" t="s">
        <v>240</v>
      </c>
      <c r="I71" s="25" t="s">
        <v>833</v>
      </c>
      <c r="J71" s="25" t="s">
        <v>835</v>
      </c>
    </row>
    <row r="72" spans="1:10" ht="33" customHeight="1" x14ac:dyDescent="0.2">
      <c r="A72" s="22"/>
      <c r="B72" s="16" t="s">
        <v>474</v>
      </c>
      <c r="C72" s="17" t="s">
        <v>241</v>
      </c>
      <c r="D72" s="26" t="s">
        <v>242</v>
      </c>
      <c r="E72" s="16" t="s">
        <v>243</v>
      </c>
      <c r="F72" s="18" t="s">
        <v>57</v>
      </c>
      <c r="G72" s="25" t="s">
        <v>837</v>
      </c>
      <c r="I72" s="25" t="s">
        <v>836</v>
      </c>
      <c r="J72" s="25" t="s">
        <v>838</v>
      </c>
    </row>
    <row r="73" spans="1:10" ht="33" customHeight="1" x14ac:dyDescent="0.2">
      <c r="A73" s="22"/>
      <c r="B73" s="16" t="s">
        <v>475</v>
      </c>
      <c r="C73" s="17" t="s">
        <v>244</v>
      </c>
      <c r="D73" s="26" t="s">
        <v>245</v>
      </c>
      <c r="E73" s="16" t="s">
        <v>625</v>
      </c>
      <c r="F73" s="18" t="s">
        <v>57</v>
      </c>
      <c r="G73" s="25" t="s">
        <v>840</v>
      </c>
      <c r="H73" s="25" t="s">
        <v>246</v>
      </c>
      <c r="I73" s="25" t="s">
        <v>839</v>
      </c>
      <c r="J73" s="25" t="s">
        <v>841</v>
      </c>
    </row>
    <row r="74" spans="1:10" ht="33" customHeight="1" x14ac:dyDescent="0.2">
      <c r="A74" s="22"/>
      <c r="B74" s="16" t="s">
        <v>476</v>
      </c>
      <c r="C74" s="17" t="s">
        <v>247</v>
      </c>
      <c r="D74" s="26" t="s">
        <v>248</v>
      </c>
      <c r="E74" s="16" t="s">
        <v>626</v>
      </c>
      <c r="F74" s="18" t="s">
        <v>57</v>
      </c>
      <c r="G74" s="25" t="s">
        <v>843</v>
      </c>
      <c r="I74" s="25" t="s">
        <v>842</v>
      </c>
      <c r="J74" s="25" t="s">
        <v>844</v>
      </c>
    </row>
    <row r="75" spans="1:10" ht="33" customHeight="1" x14ac:dyDescent="0.2">
      <c r="A75" s="22"/>
      <c r="B75" s="16" t="s">
        <v>477</v>
      </c>
      <c r="C75" s="17" t="s">
        <v>249</v>
      </c>
      <c r="D75" s="26" t="s">
        <v>250</v>
      </c>
      <c r="E75" s="16" t="s">
        <v>251</v>
      </c>
      <c r="F75" s="18" t="s">
        <v>57</v>
      </c>
      <c r="G75" s="25" t="s">
        <v>846</v>
      </c>
      <c r="I75" s="25" t="s">
        <v>845</v>
      </c>
      <c r="J75" s="25" t="s">
        <v>847</v>
      </c>
    </row>
    <row r="76" spans="1:10" ht="33" customHeight="1" x14ac:dyDescent="0.2">
      <c r="A76" s="22"/>
      <c r="B76" s="16" t="s">
        <v>478</v>
      </c>
      <c r="C76" s="17" t="s">
        <v>252</v>
      </c>
      <c r="D76" s="26" t="s">
        <v>253</v>
      </c>
      <c r="E76" s="16" t="s">
        <v>254</v>
      </c>
      <c r="F76" s="18" t="s">
        <v>57</v>
      </c>
      <c r="G76" s="25" t="s">
        <v>849</v>
      </c>
      <c r="I76" s="25" t="s">
        <v>848</v>
      </c>
      <c r="J76" s="25" t="s">
        <v>850</v>
      </c>
    </row>
    <row r="77" spans="1:10" ht="33" customHeight="1" x14ac:dyDescent="0.2">
      <c r="A77" s="22"/>
      <c r="B77" s="16" t="s">
        <v>479</v>
      </c>
      <c r="C77" s="17" t="s">
        <v>255</v>
      </c>
      <c r="D77" s="26" t="s">
        <v>256</v>
      </c>
      <c r="E77" s="16" t="s">
        <v>257</v>
      </c>
      <c r="F77" s="18" t="s">
        <v>57</v>
      </c>
      <c r="G77" s="25" t="s">
        <v>852</v>
      </c>
      <c r="H77" s="25" t="s">
        <v>1060</v>
      </c>
      <c r="I77" s="25" t="s">
        <v>851</v>
      </c>
      <c r="J77" s="25" t="s">
        <v>853</v>
      </c>
    </row>
    <row r="78" spans="1:10" ht="33" customHeight="1" x14ac:dyDescent="0.2">
      <c r="A78" s="22"/>
      <c r="B78" s="16" t="s">
        <v>480</v>
      </c>
      <c r="C78" s="17" t="s">
        <v>258</v>
      </c>
      <c r="D78" s="26" t="s">
        <v>259</v>
      </c>
      <c r="E78" s="16" t="s">
        <v>260</v>
      </c>
      <c r="F78" s="18" t="s">
        <v>57</v>
      </c>
      <c r="G78" s="25" t="s">
        <v>855</v>
      </c>
      <c r="I78" s="25" t="s">
        <v>854</v>
      </c>
      <c r="J78" s="25" t="s">
        <v>856</v>
      </c>
    </row>
    <row r="79" spans="1:10" ht="33" customHeight="1" x14ac:dyDescent="0.2">
      <c r="A79" s="22"/>
      <c r="B79" s="16" t="s">
        <v>481</v>
      </c>
      <c r="C79" s="17" t="s">
        <v>261</v>
      </c>
      <c r="D79" s="26" t="s">
        <v>262</v>
      </c>
      <c r="E79" s="16" t="s">
        <v>263</v>
      </c>
      <c r="F79" s="18" t="s">
        <v>57</v>
      </c>
      <c r="G79" s="25" t="s">
        <v>858</v>
      </c>
      <c r="I79" s="25" t="s">
        <v>857</v>
      </c>
      <c r="J79" s="25" t="s">
        <v>859</v>
      </c>
    </row>
    <row r="80" spans="1:10" ht="33" customHeight="1" x14ac:dyDescent="0.2">
      <c r="A80" s="22"/>
      <c r="B80" s="16" t="s">
        <v>482</v>
      </c>
      <c r="C80" s="17" t="s">
        <v>270</v>
      </c>
      <c r="D80" s="26" t="s">
        <v>271</v>
      </c>
      <c r="E80" s="16" t="s">
        <v>272</v>
      </c>
      <c r="F80" s="18" t="s">
        <v>57</v>
      </c>
      <c r="G80" s="25" t="s">
        <v>861</v>
      </c>
      <c r="I80" s="25" t="s">
        <v>860</v>
      </c>
      <c r="J80" s="25" t="s">
        <v>862</v>
      </c>
    </row>
    <row r="81" spans="1:10" ht="33" customHeight="1" x14ac:dyDescent="0.2">
      <c r="A81" s="22"/>
      <c r="B81" s="16" t="s">
        <v>483</v>
      </c>
      <c r="C81" s="17" t="s">
        <v>267</v>
      </c>
      <c r="D81" s="26" t="s">
        <v>268</v>
      </c>
      <c r="E81" s="16" t="s">
        <v>269</v>
      </c>
      <c r="F81" s="18" t="s">
        <v>57</v>
      </c>
      <c r="G81" s="25" t="s">
        <v>864</v>
      </c>
      <c r="I81" s="25" t="s">
        <v>863</v>
      </c>
      <c r="J81" s="25" t="s">
        <v>865</v>
      </c>
    </row>
    <row r="82" spans="1:10" ht="33" customHeight="1" x14ac:dyDescent="0.2">
      <c r="A82" s="22"/>
      <c r="B82" s="16" t="s">
        <v>484</v>
      </c>
      <c r="C82" s="17" t="s">
        <v>273</v>
      </c>
      <c r="D82" s="26" t="s">
        <v>274</v>
      </c>
      <c r="E82" s="16" t="s">
        <v>275</v>
      </c>
      <c r="F82" s="18" t="s">
        <v>57</v>
      </c>
      <c r="G82" s="25" t="s">
        <v>867</v>
      </c>
      <c r="I82" s="25" t="s">
        <v>866</v>
      </c>
      <c r="J82" s="25" t="s">
        <v>868</v>
      </c>
    </row>
    <row r="83" spans="1:10" ht="33" customHeight="1" x14ac:dyDescent="0.2">
      <c r="A83" s="22"/>
      <c r="B83" s="16" t="s">
        <v>485</v>
      </c>
      <c r="C83" s="17" t="s">
        <v>276</v>
      </c>
      <c r="D83" s="26" t="s">
        <v>277</v>
      </c>
      <c r="E83" s="16" t="s">
        <v>278</v>
      </c>
      <c r="F83" s="18" t="s">
        <v>57</v>
      </c>
      <c r="G83" s="25" t="s">
        <v>870</v>
      </c>
      <c r="I83" s="25" t="s">
        <v>869</v>
      </c>
      <c r="J83" s="25" t="s">
        <v>871</v>
      </c>
    </row>
    <row r="84" spans="1:10" ht="33" customHeight="1" x14ac:dyDescent="0.2">
      <c r="A84" s="22"/>
      <c r="B84" s="16" t="s">
        <v>486</v>
      </c>
      <c r="C84" s="17" t="s">
        <v>279</v>
      </c>
      <c r="D84" s="26" t="s">
        <v>280</v>
      </c>
      <c r="E84" s="16" t="s">
        <v>281</v>
      </c>
      <c r="F84" s="18" t="s">
        <v>57</v>
      </c>
      <c r="G84" s="25" t="s">
        <v>873</v>
      </c>
      <c r="I84" s="25" t="s">
        <v>872</v>
      </c>
      <c r="J84" s="25" t="s">
        <v>874</v>
      </c>
    </row>
    <row r="85" spans="1:10" ht="33" customHeight="1" x14ac:dyDescent="0.2">
      <c r="A85" s="22"/>
      <c r="B85" s="16" t="s">
        <v>487</v>
      </c>
      <c r="C85" s="17" t="s">
        <v>282</v>
      </c>
      <c r="D85" s="26" t="s">
        <v>283</v>
      </c>
      <c r="E85" s="16" t="s">
        <v>627</v>
      </c>
      <c r="F85" s="18" t="s">
        <v>57</v>
      </c>
      <c r="G85" s="25" t="s">
        <v>876</v>
      </c>
      <c r="I85" s="25" t="s">
        <v>875</v>
      </c>
      <c r="J85" s="25" t="s">
        <v>877</v>
      </c>
    </row>
    <row r="86" spans="1:10" ht="33" customHeight="1" x14ac:dyDescent="0.2">
      <c r="A86" s="22"/>
      <c r="B86" s="16" t="s">
        <v>488</v>
      </c>
      <c r="C86" s="17" t="s">
        <v>284</v>
      </c>
      <c r="D86" s="26" t="s">
        <v>285</v>
      </c>
      <c r="E86" s="16" t="s">
        <v>286</v>
      </c>
      <c r="F86" s="18" t="s">
        <v>57</v>
      </c>
      <c r="G86" s="25" t="s">
        <v>879</v>
      </c>
      <c r="H86" s="25" t="s">
        <v>356</v>
      </c>
      <c r="I86" s="25" t="s">
        <v>878</v>
      </c>
      <c r="J86" s="25" t="s">
        <v>880</v>
      </c>
    </row>
    <row r="87" spans="1:10" ht="33" customHeight="1" x14ac:dyDescent="0.2">
      <c r="A87" s="22"/>
      <c r="B87" s="16" t="s">
        <v>489</v>
      </c>
      <c r="C87" s="17" t="s">
        <v>287</v>
      </c>
      <c r="D87" s="26" t="s">
        <v>288</v>
      </c>
      <c r="E87" s="16" t="s">
        <v>289</v>
      </c>
      <c r="F87" s="18" t="s">
        <v>57</v>
      </c>
      <c r="G87" s="25" t="s">
        <v>882</v>
      </c>
      <c r="I87" s="25" t="s">
        <v>881</v>
      </c>
      <c r="J87" s="25" t="s">
        <v>883</v>
      </c>
    </row>
    <row r="88" spans="1:10" ht="33" customHeight="1" x14ac:dyDescent="0.2">
      <c r="A88" s="22"/>
      <c r="B88" s="16" t="s">
        <v>490</v>
      </c>
      <c r="C88" s="17" t="s">
        <v>305</v>
      </c>
      <c r="D88" s="26" t="s">
        <v>306</v>
      </c>
      <c r="E88" s="16" t="s">
        <v>307</v>
      </c>
      <c r="F88" s="18" t="s">
        <v>57</v>
      </c>
      <c r="G88" s="25" t="s">
        <v>885</v>
      </c>
      <c r="I88" s="25" t="s">
        <v>884</v>
      </c>
      <c r="J88" s="25" t="s">
        <v>886</v>
      </c>
    </row>
    <row r="89" spans="1:10" ht="33" customHeight="1" x14ac:dyDescent="0.2">
      <c r="A89" s="22"/>
      <c r="B89" s="16" t="s">
        <v>491</v>
      </c>
      <c r="C89" s="17" t="s">
        <v>308</v>
      </c>
      <c r="D89" s="26" t="s">
        <v>309</v>
      </c>
      <c r="E89" s="16" t="s">
        <v>310</v>
      </c>
      <c r="F89" s="18" t="s">
        <v>57</v>
      </c>
      <c r="G89" s="25" t="s">
        <v>888</v>
      </c>
      <c r="I89" s="25" t="s">
        <v>887</v>
      </c>
      <c r="J89" s="25" t="s">
        <v>889</v>
      </c>
    </row>
    <row r="90" spans="1:10" ht="33" customHeight="1" x14ac:dyDescent="0.2">
      <c r="A90" s="22"/>
      <c r="B90" s="16" t="s">
        <v>492</v>
      </c>
      <c r="C90" s="17" t="s">
        <v>311</v>
      </c>
      <c r="D90" s="26" t="s">
        <v>312</v>
      </c>
      <c r="E90" s="16" t="s">
        <v>313</v>
      </c>
      <c r="F90" s="18" t="s">
        <v>57</v>
      </c>
      <c r="G90" s="25" t="s">
        <v>891</v>
      </c>
      <c r="I90" s="25" t="s">
        <v>890</v>
      </c>
      <c r="J90" s="25" t="s">
        <v>892</v>
      </c>
    </row>
    <row r="91" spans="1:10" ht="33" customHeight="1" x14ac:dyDescent="0.2">
      <c r="A91" s="22"/>
      <c r="B91" s="16" t="s">
        <v>493</v>
      </c>
      <c r="C91" s="17" t="s">
        <v>314</v>
      </c>
      <c r="D91" s="26" t="s">
        <v>315</v>
      </c>
      <c r="E91" s="16" t="s">
        <v>316</v>
      </c>
      <c r="F91" s="18" t="s">
        <v>57</v>
      </c>
      <c r="G91" s="25" t="s">
        <v>894</v>
      </c>
      <c r="I91" s="25" t="s">
        <v>893</v>
      </c>
      <c r="J91" s="25" t="s">
        <v>895</v>
      </c>
    </row>
    <row r="92" spans="1:10" ht="33" customHeight="1" x14ac:dyDescent="0.2">
      <c r="A92" s="22"/>
      <c r="B92" s="16" t="s">
        <v>494</v>
      </c>
      <c r="C92" s="17" t="s">
        <v>319</v>
      </c>
      <c r="D92" s="26" t="s">
        <v>320</v>
      </c>
      <c r="E92" s="16" t="s">
        <v>321</v>
      </c>
      <c r="F92" s="18" t="s">
        <v>57</v>
      </c>
      <c r="G92" s="25" t="s">
        <v>897</v>
      </c>
      <c r="I92" s="25" t="s">
        <v>896</v>
      </c>
      <c r="J92" s="25" t="s">
        <v>898</v>
      </c>
    </row>
    <row r="93" spans="1:10" ht="33" customHeight="1" x14ac:dyDescent="0.2">
      <c r="A93" s="22"/>
      <c r="B93" s="16" t="s">
        <v>495</v>
      </c>
      <c r="C93" s="17" t="s">
        <v>322</v>
      </c>
      <c r="D93" s="26" t="s">
        <v>323</v>
      </c>
      <c r="E93" s="16" t="s">
        <v>324</v>
      </c>
      <c r="F93" s="18" t="s">
        <v>57</v>
      </c>
      <c r="G93" s="25" t="s">
        <v>900</v>
      </c>
      <c r="I93" s="25" t="s">
        <v>899</v>
      </c>
      <c r="J93" s="25" t="s">
        <v>901</v>
      </c>
    </row>
    <row r="94" spans="1:10" ht="33" customHeight="1" x14ac:dyDescent="0.2">
      <c r="A94" s="22"/>
      <c r="B94" s="16" t="s">
        <v>496</v>
      </c>
      <c r="C94" s="17" t="s">
        <v>325</v>
      </c>
      <c r="D94" s="26" t="s">
        <v>326</v>
      </c>
      <c r="E94" s="16" t="s">
        <v>327</v>
      </c>
      <c r="F94" s="18" t="s">
        <v>57</v>
      </c>
      <c r="G94" s="25" t="s">
        <v>903</v>
      </c>
      <c r="I94" s="25" t="s">
        <v>902</v>
      </c>
      <c r="J94" s="25" t="s">
        <v>904</v>
      </c>
    </row>
    <row r="95" spans="1:10" ht="33" customHeight="1" x14ac:dyDescent="0.2">
      <c r="A95" s="22"/>
      <c r="B95" s="16" t="s">
        <v>497</v>
      </c>
      <c r="C95" s="17" t="s">
        <v>328</v>
      </c>
      <c r="D95" s="26" t="s">
        <v>329</v>
      </c>
      <c r="E95" s="16" t="s">
        <v>330</v>
      </c>
      <c r="F95" s="18" t="s">
        <v>57</v>
      </c>
      <c r="G95" s="25" t="s">
        <v>906</v>
      </c>
      <c r="I95" s="25" t="s">
        <v>905</v>
      </c>
      <c r="J95" s="25" t="s">
        <v>907</v>
      </c>
    </row>
    <row r="96" spans="1:10" ht="33" customHeight="1" x14ac:dyDescent="0.2">
      <c r="A96" s="22"/>
      <c r="B96" s="16" t="s">
        <v>498</v>
      </c>
      <c r="C96" s="17" t="s">
        <v>331</v>
      </c>
      <c r="D96" s="26" t="s">
        <v>332</v>
      </c>
      <c r="E96" s="16" t="s">
        <v>333</v>
      </c>
      <c r="F96" s="18" t="s">
        <v>57</v>
      </c>
      <c r="G96" s="25" t="s">
        <v>909</v>
      </c>
      <c r="I96" s="25" t="s">
        <v>908</v>
      </c>
      <c r="J96" s="25" t="s">
        <v>910</v>
      </c>
    </row>
    <row r="97" spans="1:10" ht="33" customHeight="1" x14ac:dyDescent="0.2">
      <c r="A97" s="22"/>
      <c r="B97" s="16" t="s">
        <v>499</v>
      </c>
      <c r="C97" s="17" t="s">
        <v>334</v>
      </c>
      <c r="D97" s="26" t="s">
        <v>335</v>
      </c>
      <c r="E97" s="16" t="s">
        <v>336</v>
      </c>
      <c r="F97" s="18" t="s">
        <v>57</v>
      </c>
      <c r="G97" s="25" t="s">
        <v>912</v>
      </c>
      <c r="I97" s="25" t="s">
        <v>911</v>
      </c>
      <c r="J97" s="25" t="s">
        <v>913</v>
      </c>
    </row>
    <row r="98" spans="1:10" ht="33" customHeight="1" x14ac:dyDescent="0.2">
      <c r="A98" s="22"/>
      <c r="B98" s="16" t="s">
        <v>500</v>
      </c>
      <c r="C98" s="17" t="s">
        <v>337</v>
      </c>
      <c r="D98" s="26" t="s">
        <v>338</v>
      </c>
      <c r="E98" s="16" t="s">
        <v>339</v>
      </c>
      <c r="F98" s="18" t="s">
        <v>57</v>
      </c>
      <c r="G98" s="25" t="s">
        <v>915</v>
      </c>
      <c r="I98" s="25" t="s">
        <v>914</v>
      </c>
      <c r="J98" s="25" t="s">
        <v>916</v>
      </c>
    </row>
    <row r="99" spans="1:10" ht="33" customHeight="1" x14ac:dyDescent="0.2">
      <c r="A99" s="22"/>
      <c r="B99" s="16" t="s">
        <v>501</v>
      </c>
      <c r="C99" s="17" t="s">
        <v>340</v>
      </c>
      <c r="D99" s="26" t="s">
        <v>341</v>
      </c>
      <c r="E99" s="16" t="s">
        <v>342</v>
      </c>
      <c r="F99" s="18" t="s">
        <v>57</v>
      </c>
      <c r="G99" s="25" t="s">
        <v>918</v>
      </c>
      <c r="I99" s="25" t="s">
        <v>917</v>
      </c>
      <c r="J99" s="25" t="s">
        <v>919</v>
      </c>
    </row>
    <row r="100" spans="1:10" ht="33" customHeight="1" x14ac:dyDescent="0.2">
      <c r="A100" s="22"/>
      <c r="B100" s="16" t="s">
        <v>502</v>
      </c>
      <c r="C100" s="17" t="s">
        <v>343</v>
      </c>
      <c r="D100" s="26" t="s">
        <v>344</v>
      </c>
      <c r="E100" s="16" t="s">
        <v>345</v>
      </c>
      <c r="F100" s="18" t="s">
        <v>57</v>
      </c>
      <c r="G100" s="25" t="s">
        <v>921</v>
      </c>
      <c r="I100" s="25" t="s">
        <v>920</v>
      </c>
      <c r="J100" s="25" t="s">
        <v>922</v>
      </c>
    </row>
    <row r="101" spans="1:10" ht="33" customHeight="1" x14ac:dyDescent="0.2">
      <c r="A101" s="22"/>
      <c r="B101" s="16" t="s">
        <v>503</v>
      </c>
      <c r="C101" s="17" t="s">
        <v>350</v>
      </c>
      <c r="D101" s="26" t="s">
        <v>351</v>
      </c>
      <c r="E101" s="16" t="s">
        <v>352</v>
      </c>
      <c r="F101" s="18" t="s">
        <v>57</v>
      </c>
      <c r="G101" s="25" t="s">
        <v>924</v>
      </c>
      <c r="I101" s="25" t="s">
        <v>923</v>
      </c>
      <c r="J101" s="25" t="s">
        <v>925</v>
      </c>
    </row>
    <row r="102" spans="1:10" ht="33" customHeight="1" x14ac:dyDescent="0.2">
      <c r="A102" s="22"/>
      <c r="B102" s="16" t="s">
        <v>504</v>
      </c>
      <c r="C102" s="17" t="s">
        <v>353</v>
      </c>
      <c r="D102" s="26" t="s">
        <v>354</v>
      </c>
      <c r="E102" s="16" t="s">
        <v>355</v>
      </c>
      <c r="F102" s="18" t="s">
        <v>57</v>
      </c>
      <c r="G102" s="25" t="s">
        <v>927</v>
      </c>
      <c r="I102" s="25" t="s">
        <v>926</v>
      </c>
      <c r="J102" s="25" t="s">
        <v>928</v>
      </c>
    </row>
    <row r="103" spans="1:10" ht="33" customHeight="1" x14ac:dyDescent="0.2">
      <c r="A103" s="22"/>
      <c r="B103" s="16" t="s">
        <v>505</v>
      </c>
      <c r="C103" s="17" t="s">
        <v>357</v>
      </c>
      <c r="D103" s="26" t="s">
        <v>358</v>
      </c>
      <c r="E103" s="16" t="s">
        <v>359</v>
      </c>
      <c r="F103" s="18" t="s">
        <v>57</v>
      </c>
      <c r="G103" s="25" t="s">
        <v>930</v>
      </c>
      <c r="I103" s="25" t="s">
        <v>929</v>
      </c>
      <c r="J103" s="25" t="s">
        <v>931</v>
      </c>
    </row>
    <row r="104" spans="1:10" ht="33" customHeight="1" x14ac:dyDescent="0.2">
      <c r="A104" s="22"/>
      <c r="B104" s="16" t="s">
        <v>506</v>
      </c>
      <c r="C104" s="17" t="s">
        <v>628</v>
      </c>
      <c r="D104" s="26" t="s">
        <v>361</v>
      </c>
      <c r="E104" s="16" t="s">
        <v>362</v>
      </c>
      <c r="F104" s="18" t="s">
        <v>57</v>
      </c>
      <c r="G104" s="25" t="s">
        <v>933</v>
      </c>
      <c r="I104" s="25" t="s">
        <v>932</v>
      </c>
      <c r="J104" s="25" t="s">
        <v>934</v>
      </c>
    </row>
    <row r="105" spans="1:10" ht="33" customHeight="1" x14ac:dyDescent="0.2">
      <c r="A105" s="22"/>
      <c r="B105" s="16" t="s">
        <v>507</v>
      </c>
      <c r="C105" s="17" t="s">
        <v>363</v>
      </c>
      <c r="D105" s="26" t="s">
        <v>364</v>
      </c>
      <c r="E105" s="16" t="s">
        <v>365</v>
      </c>
      <c r="F105" s="18" t="s">
        <v>57</v>
      </c>
      <c r="G105" s="25" t="s">
        <v>936</v>
      </c>
      <c r="I105" s="25" t="s">
        <v>935</v>
      </c>
      <c r="J105" s="25" t="s">
        <v>937</v>
      </c>
    </row>
    <row r="106" spans="1:10" ht="33" customHeight="1" x14ac:dyDescent="0.2">
      <c r="A106" s="22"/>
      <c r="B106" s="16" t="s">
        <v>508</v>
      </c>
      <c r="C106" s="17" t="s">
        <v>366</v>
      </c>
      <c r="D106" s="26" t="s">
        <v>367</v>
      </c>
      <c r="E106" s="16" t="s">
        <v>368</v>
      </c>
      <c r="F106" s="18" t="s">
        <v>57</v>
      </c>
      <c r="G106" s="25" t="s">
        <v>939</v>
      </c>
      <c r="I106" s="25" t="s">
        <v>938</v>
      </c>
      <c r="J106" s="25" t="s">
        <v>940</v>
      </c>
    </row>
    <row r="107" spans="1:10" ht="33" customHeight="1" x14ac:dyDescent="0.2">
      <c r="A107" s="22"/>
      <c r="B107" s="16" t="s">
        <v>509</v>
      </c>
      <c r="C107" s="17" t="s">
        <v>371</v>
      </c>
      <c r="D107" s="26" t="s">
        <v>372</v>
      </c>
      <c r="E107" s="16" t="s">
        <v>373</v>
      </c>
      <c r="F107" s="18" t="s">
        <v>57</v>
      </c>
      <c r="G107" s="25" t="s">
        <v>942</v>
      </c>
      <c r="I107" s="25" t="s">
        <v>941</v>
      </c>
      <c r="J107" s="25" t="s">
        <v>943</v>
      </c>
    </row>
    <row r="108" spans="1:10" ht="33" customHeight="1" x14ac:dyDescent="0.2">
      <c r="A108" s="22"/>
      <c r="B108" s="16" t="s">
        <v>510</v>
      </c>
      <c r="C108" s="17" t="s">
        <v>376</v>
      </c>
      <c r="D108" s="26" t="s">
        <v>377</v>
      </c>
      <c r="E108" s="16" t="s">
        <v>378</v>
      </c>
      <c r="F108" s="18" t="s">
        <v>57</v>
      </c>
      <c r="G108" s="25" t="s">
        <v>945</v>
      </c>
      <c r="I108" s="25" t="s">
        <v>944</v>
      </c>
      <c r="J108" s="25" t="s">
        <v>946</v>
      </c>
    </row>
    <row r="109" spans="1:10" ht="33" customHeight="1" x14ac:dyDescent="0.2">
      <c r="A109" s="22"/>
      <c r="B109" s="16" t="s">
        <v>511</v>
      </c>
      <c r="C109" s="17" t="s">
        <v>379</v>
      </c>
      <c r="D109" s="26" t="s">
        <v>380</v>
      </c>
      <c r="E109" s="16" t="s">
        <v>381</v>
      </c>
      <c r="F109" s="18" t="s">
        <v>57</v>
      </c>
      <c r="G109" s="25" t="s">
        <v>948</v>
      </c>
      <c r="H109" s="25" t="s">
        <v>1059</v>
      </c>
      <c r="I109" s="25" t="s">
        <v>947</v>
      </c>
      <c r="J109" s="25" t="s">
        <v>949</v>
      </c>
    </row>
    <row r="110" spans="1:10" ht="33" customHeight="1" x14ac:dyDescent="0.2">
      <c r="A110" s="22"/>
      <c r="B110" s="16" t="s">
        <v>512</v>
      </c>
      <c r="C110" s="17" t="s">
        <v>391</v>
      </c>
      <c r="D110" s="26" t="s">
        <v>392</v>
      </c>
      <c r="E110" s="16" t="s">
        <v>393</v>
      </c>
      <c r="F110" s="18" t="s">
        <v>57</v>
      </c>
      <c r="G110" s="25" t="s">
        <v>951</v>
      </c>
      <c r="I110" s="25" t="s">
        <v>950</v>
      </c>
      <c r="J110" s="25" t="s">
        <v>952</v>
      </c>
    </row>
    <row r="111" spans="1:10" ht="33" customHeight="1" x14ac:dyDescent="0.2">
      <c r="A111" s="22"/>
      <c r="B111" s="16" t="s">
        <v>513</v>
      </c>
      <c r="C111" s="17" t="s">
        <v>394</v>
      </c>
      <c r="D111" s="26" t="s">
        <v>395</v>
      </c>
      <c r="E111" s="16" t="s">
        <v>396</v>
      </c>
      <c r="F111" s="18" t="s">
        <v>57</v>
      </c>
      <c r="G111" s="25" t="s">
        <v>954</v>
      </c>
      <c r="I111" s="25" t="s">
        <v>953</v>
      </c>
      <c r="J111" s="25" t="s">
        <v>955</v>
      </c>
    </row>
    <row r="112" spans="1:10" ht="33" customHeight="1" x14ac:dyDescent="0.2">
      <c r="A112" s="22"/>
      <c r="B112" s="16" t="s">
        <v>514</v>
      </c>
      <c r="C112" s="17" t="s">
        <v>397</v>
      </c>
      <c r="D112" s="26" t="s">
        <v>398</v>
      </c>
      <c r="E112" s="16" t="s">
        <v>399</v>
      </c>
      <c r="F112" s="18" t="s">
        <v>57</v>
      </c>
      <c r="G112" s="25" t="s">
        <v>957</v>
      </c>
      <c r="I112" s="25" t="s">
        <v>956</v>
      </c>
      <c r="J112" s="25" t="s">
        <v>958</v>
      </c>
    </row>
    <row r="113" spans="1:10" ht="33" customHeight="1" x14ac:dyDescent="0.2">
      <c r="A113" s="22"/>
      <c r="B113" s="16" t="s">
        <v>515</v>
      </c>
      <c r="C113" s="17" t="s">
        <v>400</v>
      </c>
      <c r="D113" s="26" t="s">
        <v>401</v>
      </c>
      <c r="E113" s="16" t="s">
        <v>402</v>
      </c>
      <c r="F113" s="18" t="s">
        <v>57</v>
      </c>
      <c r="G113" s="25" t="s">
        <v>960</v>
      </c>
      <c r="I113" s="25" t="s">
        <v>959</v>
      </c>
      <c r="J113" s="25" t="s">
        <v>961</v>
      </c>
    </row>
    <row r="114" spans="1:10" ht="33" customHeight="1" x14ac:dyDescent="0.2">
      <c r="A114" s="22"/>
      <c r="B114" s="16" t="s">
        <v>519</v>
      </c>
      <c r="C114" s="17" t="s">
        <v>403</v>
      </c>
      <c r="D114" s="26" t="s">
        <v>404</v>
      </c>
      <c r="E114" s="16" t="s">
        <v>405</v>
      </c>
      <c r="F114" s="18" t="s">
        <v>57</v>
      </c>
      <c r="G114" s="25" t="s">
        <v>963</v>
      </c>
      <c r="I114" s="25" t="s">
        <v>962</v>
      </c>
      <c r="J114" s="25" t="s">
        <v>964</v>
      </c>
    </row>
    <row r="115" spans="1:10" ht="33" customHeight="1" x14ac:dyDescent="0.2">
      <c r="A115" s="22"/>
      <c r="B115" s="16" t="s">
        <v>532</v>
      </c>
      <c r="C115" s="17" t="s">
        <v>516</v>
      </c>
      <c r="D115" s="26" t="s">
        <v>517</v>
      </c>
      <c r="E115" s="16" t="s">
        <v>518</v>
      </c>
      <c r="F115" s="18" t="s">
        <v>57</v>
      </c>
      <c r="G115" s="25" t="s">
        <v>966</v>
      </c>
      <c r="I115" s="25" t="s">
        <v>965</v>
      </c>
      <c r="J115" s="25" t="s">
        <v>967</v>
      </c>
    </row>
    <row r="116" spans="1:10" ht="33" customHeight="1" x14ac:dyDescent="0.2">
      <c r="A116" s="22"/>
      <c r="B116" s="16" t="s">
        <v>533</v>
      </c>
      <c r="C116" s="17" t="s">
        <v>520</v>
      </c>
      <c r="D116" s="26" t="s">
        <v>521</v>
      </c>
      <c r="E116" s="16" t="s">
        <v>522</v>
      </c>
      <c r="F116" s="18" t="s">
        <v>57</v>
      </c>
      <c r="G116" s="25" t="s">
        <v>969</v>
      </c>
      <c r="I116" s="25" t="s">
        <v>968</v>
      </c>
      <c r="J116" s="25" t="s">
        <v>970</v>
      </c>
    </row>
    <row r="117" spans="1:10" ht="33" customHeight="1" x14ac:dyDescent="0.2">
      <c r="A117" s="22"/>
      <c r="B117" s="16" t="s">
        <v>534</v>
      </c>
      <c r="C117" s="17" t="s">
        <v>523</v>
      </c>
      <c r="D117" s="26" t="s">
        <v>524</v>
      </c>
      <c r="E117" s="16" t="s">
        <v>525</v>
      </c>
      <c r="F117" s="18" t="s">
        <v>57</v>
      </c>
      <c r="G117" s="25" t="s">
        <v>972</v>
      </c>
      <c r="I117" s="25" t="s">
        <v>971</v>
      </c>
      <c r="J117" s="25" t="s">
        <v>973</v>
      </c>
    </row>
    <row r="118" spans="1:10" ht="33" customHeight="1" x14ac:dyDescent="0.2">
      <c r="A118" s="22"/>
      <c r="B118" s="16" t="s">
        <v>535</v>
      </c>
      <c r="C118" s="17" t="s">
        <v>526</v>
      </c>
      <c r="D118" s="26" t="s">
        <v>527</v>
      </c>
      <c r="E118" s="16" t="s">
        <v>528</v>
      </c>
      <c r="F118" s="18" t="s">
        <v>57</v>
      </c>
      <c r="G118" s="25" t="s">
        <v>975</v>
      </c>
      <c r="I118" s="25" t="s">
        <v>974</v>
      </c>
      <c r="J118" s="25" t="s">
        <v>976</v>
      </c>
    </row>
    <row r="119" spans="1:10" ht="33" customHeight="1" x14ac:dyDescent="0.2">
      <c r="A119" s="22"/>
      <c r="B119" s="16" t="s">
        <v>536</v>
      </c>
      <c r="C119" s="17" t="s">
        <v>529</v>
      </c>
      <c r="D119" s="26" t="s">
        <v>530</v>
      </c>
      <c r="E119" s="16" t="s">
        <v>531</v>
      </c>
      <c r="F119" s="18" t="s">
        <v>57</v>
      </c>
      <c r="G119" s="25" t="s">
        <v>978</v>
      </c>
      <c r="I119" s="25" t="s">
        <v>977</v>
      </c>
      <c r="J119" s="25" t="s">
        <v>979</v>
      </c>
    </row>
    <row r="120" spans="1:10" ht="33" customHeight="1" x14ac:dyDescent="0.2">
      <c r="A120" s="22"/>
      <c r="B120" s="16" t="s">
        <v>540</v>
      </c>
      <c r="C120" s="17" t="s">
        <v>537</v>
      </c>
      <c r="D120" s="26" t="s">
        <v>538</v>
      </c>
      <c r="E120" s="16" t="s">
        <v>539</v>
      </c>
      <c r="F120" s="18" t="s">
        <v>57</v>
      </c>
      <c r="G120" s="25" t="s">
        <v>981</v>
      </c>
      <c r="I120" s="25" t="s">
        <v>980</v>
      </c>
      <c r="J120" s="25" t="s">
        <v>982</v>
      </c>
    </row>
    <row r="121" spans="1:10" ht="33" customHeight="1" x14ac:dyDescent="0.2">
      <c r="A121" s="22"/>
      <c r="B121" s="16" t="s">
        <v>555</v>
      </c>
      <c r="C121" s="17" t="s">
        <v>541</v>
      </c>
      <c r="D121" s="26" t="s">
        <v>542</v>
      </c>
      <c r="E121" s="16" t="s">
        <v>551</v>
      </c>
      <c r="F121" s="18" t="s">
        <v>57</v>
      </c>
      <c r="G121" s="25" t="s">
        <v>984</v>
      </c>
      <c r="H121" s="25" t="s">
        <v>543</v>
      </c>
      <c r="I121" s="25" t="s">
        <v>983</v>
      </c>
      <c r="J121" s="25" t="s">
        <v>985</v>
      </c>
    </row>
    <row r="122" spans="1:10" ht="33" customHeight="1" x14ac:dyDescent="0.2">
      <c r="A122" s="22"/>
      <c r="B122" s="16" t="s">
        <v>562</v>
      </c>
      <c r="C122" s="17" t="s">
        <v>552</v>
      </c>
      <c r="D122" s="26" t="s">
        <v>553</v>
      </c>
      <c r="E122" s="16" t="s">
        <v>554</v>
      </c>
      <c r="F122" s="18" t="s">
        <v>57</v>
      </c>
      <c r="G122" s="25" t="s">
        <v>987</v>
      </c>
      <c r="I122" s="25" t="s">
        <v>986</v>
      </c>
      <c r="J122" s="25" t="s">
        <v>988</v>
      </c>
    </row>
    <row r="123" spans="1:10" ht="33" customHeight="1" x14ac:dyDescent="0.2">
      <c r="A123" s="22"/>
      <c r="B123" s="16" t="s">
        <v>563</v>
      </c>
      <c r="C123" s="17" t="s">
        <v>556</v>
      </c>
      <c r="D123" s="26" t="s">
        <v>557</v>
      </c>
      <c r="E123" s="16" t="s">
        <v>558</v>
      </c>
      <c r="F123" s="18" t="s">
        <v>57</v>
      </c>
      <c r="G123" s="25" t="s">
        <v>990</v>
      </c>
      <c r="I123" s="25" t="s">
        <v>989</v>
      </c>
      <c r="J123" s="25" t="s">
        <v>991</v>
      </c>
    </row>
    <row r="124" spans="1:10" ht="33" customHeight="1" x14ac:dyDescent="0.2">
      <c r="A124" s="22"/>
      <c r="B124" s="16" t="s">
        <v>567</v>
      </c>
      <c r="C124" s="17" t="s">
        <v>559</v>
      </c>
      <c r="D124" s="26" t="s">
        <v>560</v>
      </c>
      <c r="E124" s="16" t="s">
        <v>561</v>
      </c>
      <c r="F124" s="18" t="s">
        <v>57</v>
      </c>
      <c r="G124" s="25" t="s">
        <v>993</v>
      </c>
      <c r="I124" s="25" t="s">
        <v>992</v>
      </c>
      <c r="J124" s="25" t="s">
        <v>994</v>
      </c>
    </row>
    <row r="125" spans="1:10" ht="33" customHeight="1" x14ac:dyDescent="0.2">
      <c r="A125" s="22"/>
      <c r="B125" s="16" t="s">
        <v>574</v>
      </c>
      <c r="C125" s="17" t="s">
        <v>564</v>
      </c>
      <c r="D125" s="26" t="s">
        <v>565</v>
      </c>
      <c r="E125" s="16" t="s">
        <v>566</v>
      </c>
      <c r="F125" s="18" t="s">
        <v>57</v>
      </c>
      <c r="G125" s="25" t="s">
        <v>1069</v>
      </c>
      <c r="H125" s="25" t="s">
        <v>1068</v>
      </c>
      <c r="I125" s="25" t="s">
        <v>995</v>
      </c>
      <c r="J125" s="25" t="s">
        <v>996</v>
      </c>
    </row>
    <row r="126" spans="1:10" ht="33" customHeight="1" x14ac:dyDescent="0.2">
      <c r="A126" s="22"/>
      <c r="B126" s="16" t="s">
        <v>575</v>
      </c>
      <c r="C126" s="17" t="s">
        <v>568</v>
      </c>
      <c r="D126" s="26" t="s">
        <v>569</v>
      </c>
      <c r="E126" s="16" t="s">
        <v>570</v>
      </c>
      <c r="F126" s="18" t="s">
        <v>57</v>
      </c>
      <c r="G126" s="25" t="s">
        <v>998</v>
      </c>
      <c r="I126" s="25" t="s">
        <v>997</v>
      </c>
      <c r="J126" s="25" t="s">
        <v>999</v>
      </c>
    </row>
    <row r="127" spans="1:10" ht="33" customHeight="1" x14ac:dyDescent="0.2">
      <c r="A127" s="22"/>
      <c r="B127" s="16" t="s">
        <v>579</v>
      </c>
      <c r="C127" s="17" t="s">
        <v>571</v>
      </c>
      <c r="D127" s="26" t="s">
        <v>572</v>
      </c>
      <c r="E127" s="16" t="s">
        <v>573</v>
      </c>
      <c r="F127" s="18" t="s">
        <v>57</v>
      </c>
      <c r="G127" s="25" t="s">
        <v>1001</v>
      </c>
      <c r="I127" s="25" t="s">
        <v>1000</v>
      </c>
      <c r="J127" s="25" t="s">
        <v>1002</v>
      </c>
    </row>
    <row r="128" spans="1:10" ht="33" customHeight="1" x14ac:dyDescent="0.2">
      <c r="A128" s="22"/>
      <c r="B128" s="16" t="s">
        <v>581</v>
      </c>
      <c r="C128" s="17" t="s">
        <v>576</v>
      </c>
      <c r="D128" s="26" t="s">
        <v>577</v>
      </c>
      <c r="E128" s="16" t="s">
        <v>578</v>
      </c>
      <c r="F128" s="18" t="s">
        <v>57</v>
      </c>
      <c r="G128" s="25" t="s">
        <v>1004</v>
      </c>
      <c r="I128" s="25" t="s">
        <v>1003</v>
      </c>
      <c r="J128" s="25" t="s">
        <v>1005</v>
      </c>
    </row>
    <row r="129" spans="1:10" ht="33" customHeight="1" x14ac:dyDescent="0.2">
      <c r="A129" s="22" t="s">
        <v>1087</v>
      </c>
      <c r="B129" s="16" t="s">
        <v>585</v>
      </c>
      <c r="C129" s="17" t="s">
        <v>580</v>
      </c>
      <c r="D129" s="26" t="s">
        <v>1081</v>
      </c>
      <c r="E129" s="16" t="s">
        <v>1082</v>
      </c>
      <c r="F129" s="18" t="s">
        <v>57</v>
      </c>
      <c r="G129" s="25" t="s">
        <v>1084</v>
      </c>
      <c r="I129" s="25" t="s">
        <v>1083</v>
      </c>
      <c r="J129" s="25" t="s">
        <v>1006</v>
      </c>
    </row>
    <row r="130" spans="1:10" ht="33" customHeight="1" x14ac:dyDescent="0.2">
      <c r="A130" s="22"/>
      <c r="B130" s="16" t="s">
        <v>588</v>
      </c>
      <c r="C130" s="17" t="s">
        <v>582</v>
      </c>
      <c r="D130" s="26" t="s">
        <v>583</v>
      </c>
      <c r="E130" s="16" t="s">
        <v>584</v>
      </c>
      <c r="F130" s="18" t="s">
        <v>57</v>
      </c>
      <c r="G130" s="25" t="s">
        <v>1008</v>
      </c>
      <c r="I130" s="25" t="s">
        <v>1007</v>
      </c>
      <c r="J130" s="25" t="s">
        <v>1009</v>
      </c>
    </row>
    <row r="131" spans="1:10" ht="33" customHeight="1" x14ac:dyDescent="0.2">
      <c r="A131" s="22"/>
      <c r="B131" s="16" t="s">
        <v>592</v>
      </c>
      <c r="C131" s="17" t="s">
        <v>629</v>
      </c>
      <c r="D131" s="26" t="s">
        <v>586</v>
      </c>
      <c r="E131" s="16" t="s">
        <v>587</v>
      </c>
      <c r="F131" s="18" t="s">
        <v>57</v>
      </c>
      <c r="G131" s="25" t="s">
        <v>1011</v>
      </c>
      <c r="I131" s="25" t="s">
        <v>1010</v>
      </c>
      <c r="J131" s="25" t="s">
        <v>1012</v>
      </c>
    </row>
    <row r="132" spans="1:10" ht="33" customHeight="1" x14ac:dyDescent="0.2">
      <c r="A132" s="22"/>
      <c r="B132" s="16" t="s">
        <v>599</v>
      </c>
      <c r="C132" s="17" t="s">
        <v>594</v>
      </c>
      <c r="D132" s="26" t="s">
        <v>595</v>
      </c>
      <c r="E132" s="16" t="s">
        <v>596</v>
      </c>
      <c r="F132" s="18" t="s">
        <v>57</v>
      </c>
      <c r="G132" s="25" t="s">
        <v>1014</v>
      </c>
      <c r="H132" s="25" t="s">
        <v>1058</v>
      </c>
      <c r="I132" s="25" t="s">
        <v>1013</v>
      </c>
      <c r="J132" s="25" t="s">
        <v>1015</v>
      </c>
    </row>
    <row r="133" spans="1:10" ht="33" customHeight="1" x14ac:dyDescent="0.2">
      <c r="A133" s="22"/>
      <c r="B133" s="16" t="s">
        <v>1016</v>
      </c>
      <c r="C133" s="17" t="s">
        <v>630</v>
      </c>
      <c r="D133" s="26" t="s">
        <v>597</v>
      </c>
      <c r="E133" s="16" t="s">
        <v>598</v>
      </c>
      <c r="F133" s="18" t="s">
        <v>57</v>
      </c>
      <c r="G133" s="25" t="s">
        <v>1018</v>
      </c>
      <c r="I133" s="25" t="s">
        <v>1017</v>
      </c>
      <c r="J133" s="25" t="s">
        <v>1019</v>
      </c>
    </row>
    <row r="134" spans="1:10" ht="33" customHeight="1" x14ac:dyDescent="0.2">
      <c r="A134" s="22"/>
      <c r="B134" s="16" t="s">
        <v>593</v>
      </c>
      <c r="C134" s="17" t="s">
        <v>589</v>
      </c>
      <c r="D134" s="26" t="s">
        <v>590</v>
      </c>
      <c r="E134" s="16" t="s">
        <v>591</v>
      </c>
      <c r="F134" s="18" t="s">
        <v>57</v>
      </c>
      <c r="G134" s="25" t="s">
        <v>1021</v>
      </c>
      <c r="I134" s="25" t="s">
        <v>1020</v>
      </c>
      <c r="J134" s="25" t="s">
        <v>1022</v>
      </c>
    </row>
    <row r="135" spans="1:10" ht="33" customHeight="1" x14ac:dyDescent="0.2">
      <c r="A135" s="22"/>
      <c r="B135" s="16" t="s">
        <v>618</v>
      </c>
      <c r="C135" s="17" t="s">
        <v>606</v>
      </c>
      <c r="D135" s="26" t="s">
        <v>607</v>
      </c>
      <c r="E135" s="16" t="s">
        <v>608</v>
      </c>
      <c r="F135" s="18" t="s">
        <v>57</v>
      </c>
      <c r="G135" s="25" t="s">
        <v>1024</v>
      </c>
      <c r="I135" s="25" t="s">
        <v>1023</v>
      </c>
      <c r="J135" s="25" t="s">
        <v>1025</v>
      </c>
    </row>
    <row r="136" spans="1:10" ht="33" customHeight="1" x14ac:dyDescent="0.2">
      <c r="A136" s="22"/>
      <c r="B136" s="16" t="s">
        <v>619</v>
      </c>
      <c r="C136" s="17" t="s">
        <v>609</v>
      </c>
      <c r="D136" s="26" t="s">
        <v>610</v>
      </c>
      <c r="E136" s="16" t="s">
        <v>611</v>
      </c>
      <c r="F136" s="18" t="s">
        <v>57</v>
      </c>
      <c r="G136" s="25" t="s">
        <v>1027</v>
      </c>
      <c r="I136" s="25" t="s">
        <v>1026</v>
      </c>
      <c r="J136" s="25" t="s">
        <v>1028</v>
      </c>
    </row>
    <row r="137" spans="1:10" ht="33" customHeight="1" x14ac:dyDescent="0.2">
      <c r="A137" s="22"/>
      <c r="B137" s="16" t="s">
        <v>620</v>
      </c>
      <c r="C137" s="17" t="s">
        <v>612</v>
      </c>
      <c r="D137" s="26" t="s">
        <v>613</v>
      </c>
      <c r="E137" s="16" t="s">
        <v>614</v>
      </c>
      <c r="F137" s="18" t="s">
        <v>57</v>
      </c>
      <c r="G137" s="25" t="s">
        <v>1030</v>
      </c>
      <c r="I137" s="25" t="s">
        <v>1029</v>
      </c>
      <c r="J137" s="25" t="s">
        <v>1031</v>
      </c>
    </row>
    <row r="138" spans="1:10" ht="33" customHeight="1" x14ac:dyDescent="0.2">
      <c r="A138" s="22"/>
      <c r="B138" s="16" t="s">
        <v>621</v>
      </c>
      <c r="C138" s="17" t="s">
        <v>615</v>
      </c>
      <c r="D138" s="26" t="s">
        <v>616</v>
      </c>
      <c r="E138" s="16" t="s">
        <v>617</v>
      </c>
      <c r="F138" s="18" t="s">
        <v>57</v>
      </c>
      <c r="G138" s="25" t="s">
        <v>1033</v>
      </c>
      <c r="I138" s="25" t="s">
        <v>1032</v>
      </c>
      <c r="J138" s="25" t="s">
        <v>1034</v>
      </c>
    </row>
    <row r="139" spans="1:10" ht="33" customHeight="1" x14ac:dyDescent="0.2">
      <c r="A139" s="22"/>
      <c r="B139" s="16" t="s">
        <v>1048</v>
      </c>
      <c r="C139" s="17" t="s">
        <v>1043</v>
      </c>
      <c r="D139" s="26" t="s">
        <v>1044</v>
      </c>
      <c r="E139" s="16" t="s">
        <v>1045</v>
      </c>
      <c r="F139" s="18" t="s">
        <v>57</v>
      </c>
      <c r="G139" s="25" t="s">
        <v>1050</v>
      </c>
      <c r="H139" s="25" t="s">
        <v>1046</v>
      </c>
      <c r="I139" s="25" t="s">
        <v>1049</v>
      </c>
      <c r="J139" s="25" t="s">
        <v>1051</v>
      </c>
    </row>
    <row r="140" spans="1:10" ht="33" customHeight="1" x14ac:dyDescent="0.2">
      <c r="A140" s="22"/>
      <c r="B140" s="16" t="s">
        <v>1061</v>
      </c>
      <c r="C140" s="17" t="s">
        <v>1052</v>
      </c>
      <c r="D140" s="26" t="s">
        <v>1053</v>
      </c>
      <c r="E140" s="16" t="s">
        <v>1054</v>
      </c>
      <c r="F140" s="18" t="s">
        <v>57</v>
      </c>
      <c r="G140" s="25" t="s">
        <v>1063</v>
      </c>
      <c r="I140" s="25" t="s">
        <v>1062</v>
      </c>
      <c r="J140" s="25" t="s">
        <v>1064</v>
      </c>
    </row>
    <row r="141" spans="1:10" ht="66" customHeight="1" x14ac:dyDescent="0.2">
      <c r="B141" s="16" t="s">
        <v>1065</v>
      </c>
      <c r="C141" s="17" t="s">
        <v>1055</v>
      </c>
      <c r="D141" s="26" t="s">
        <v>1056</v>
      </c>
      <c r="E141" s="16" t="s">
        <v>1057</v>
      </c>
      <c r="F141" s="18" t="s">
        <v>57</v>
      </c>
      <c r="G141" s="25" t="s">
        <v>1070</v>
      </c>
      <c r="H141" s="25" t="s">
        <v>1068</v>
      </c>
      <c r="I141" s="25" t="s">
        <v>1066</v>
      </c>
      <c r="J141" s="25" t="s">
        <v>1067</v>
      </c>
    </row>
    <row r="142" spans="1:10" ht="33" customHeight="1" x14ac:dyDescent="0.2">
      <c r="A142" s="22"/>
      <c r="B142" s="16" t="s">
        <v>1071</v>
      </c>
      <c r="C142" s="17" t="s">
        <v>1072</v>
      </c>
      <c r="D142" s="26" t="s">
        <v>1073</v>
      </c>
      <c r="E142" s="16" t="s">
        <v>1074</v>
      </c>
      <c r="F142" s="18" t="s">
        <v>57</v>
      </c>
      <c r="G142" s="25" t="s">
        <v>1079</v>
      </c>
      <c r="I142" s="25" t="s">
        <v>1085</v>
      </c>
      <c r="J142" s="25" t="s">
        <v>1072</v>
      </c>
    </row>
    <row r="143" spans="1:10" ht="33" customHeight="1" thickBot="1" x14ac:dyDescent="0.25">
      <c r="A143" s="23"/>
      <c r="B143" s="19" t="s">
        <v>1075</v>
      </c>
      <c r="C143" s="20" t="s">
        <v>1076</v>
      </c>
      <c r="D143" s="28" t="s">
        <v>1077</v>
      </c>
      <c r="E143" s="19" t="s">
        <v>1078</v>
      </c>
      <c r="F143" s="21" t="s">
        <v>57</v>
      </c>
      <c r="G143" s="25" t="s">
        <v>1080</v>
      </c>
      <c r="I143" s="25" t="s">
        <v>1086</v>
      </c>
      <c r="J143" s="25" t="s">
        <v>1076</v>
      </c>
    </row>
    <row r="144" spans="1:10" ht="33" customHeight="1" x14ac:dyDescent="0.2"/>
    <row r="145" spans="8:8" ht="33" customHeight="1" x14ac:dyDescent="0.2"/>
    <row r="146" spans="8:8" ht="33" customHeight="1" x14ac:dyDescent="0.2"/>
    <row r="147" spans="8:8" ht="33" customHeight="1" x14ac:dyDescent="0.2"/>
    <row r="148" spans="8:8" ht="33" customHeight="1" x14ac:dyDescent="0.2"/>
    <row r="149" spans="8:8" ht="33" customHeight="1" x14ac:dyDescent="0.2"/>
    <row r="150" spans="8:8" ht="33" customHeight="1" x14ac:dyDescent="0.2"/>
    <row r="151" spans="8:8" ht="33" customHeight="1" x14ac:dyDescent="0.2">
      <c r="H151" s="29"/>
    </row>
  </sheetData>
  <sheetProtection algorithmName="SHA-512" hashValue="1GSHzFyKubH9+56tc9KuA6x6kDv5I0oOgHPYesxwYBH0BHbWAZ8xAvdRHM5VEoaHrOQ1c3EqXiKY5RMMaKsRUg==" saltValue="rSqm+8e339hWugUO0Rzqyg==" spinCount="100000" sheet="1" objects="1" scenarios="1" selectLockedCells="1"/>
  <phoneticPr fontId="2"/>
  <dataValidations count="1">
    <dataValidation type="list" allowBlank="1" showInputMessage="1" showErrorMessage="1" sqref="A2:A1048576" xr:uid="{449AF905-EE56-417C-B691-480AA74E0A02}">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158"/>
  <sheetViews>
    <sheetView workbookViewId="0">
      <selection activeCell="I19" sqref="I19"/>
    </sheetView>
  </sheetViews>
  <sheetFormatPr defaultRowHeight="13.2" x14ac:dyDescent="0.2"/>
  <cols>
    <col min="1" max="1" width="41.88671875" style="1" customWidth="1"/>
  </cols>
  <sheetData>
    <row r="1" spans="1:5" x14ac:dyDescent="0.2">
      <c r="A1" s="2"/>
      <c r="B1" s="4">
        <f ca="1">COUNTA(医療機関情報!B6:B7)+COUNTA(医療機関情報!B12:B13)+COUNTA(医療機関情報!B15)+COUNTA(医療機関情報!B18:B23)+COUNTA(医療機関情報!B30:B35)</f>
        <v>3</v>
      </c>
      <c r="D1" t="str">
        <f>IFERROR(IF(FIND("@",医療機関情報!$B$6),"Yes"),"No")</f>
        <v>No</v>
      </c>
      <c r="E1" t="s">
        <v>174</v>
      </c>
    </row>
    <row r="2" spans="1:5" x14ac:dyDescent="0.2">
      <c r="A2" s="2"/>
      <c r="B2">
        <f>COUNTIF(B26:B28,"TRUE")</f>
        <v>0</v>
      </c>
      <c r="D2" t="str">
        <f>IFERROR(IF(FIND("#",医療機関情報!$B$6),"Yes"),"No")</f>
        <v>No</v>
      </c>
      <c r="E2" t="s">
        <v>175</v>
      </c>
    </row>
    <row r="3" spans="1:5" x14ac:dyDescent="0.2">
      <c r="A3" s="2"/>
      <c r="B3" s="4">
        <f ca="1">SUM(B1:B2)</f>
        <v>3</v>
      </c>
      <c r="D3" t="str">
        <f>IFERROR(IF(FIND("%",医療機関情報!$B$6),"Yes"),"No")</f>
        <v>No</v>
      </c>
      <c r="E3" t="s">
        <v>176</v>
      </c>
    </row>
    <row r="4" spans="1:5" x14ac:dyDescent="0.2">
      <c r="A4" s="2"/>
      <c r="D4" t="str">
        <f>IFERROR(IF(FIND("-",医療機関情報!$B$6),"Yes"),"No")</f>
        <v>No</v>
      </c>
      <c r="E4" t="s">
        <v>159</v>
      </c>
    </row>
    <row r="5" spans="1:5" x14ac:dyDescent="0.2">
      <c r="A5" s="2"/>
      <c r="D5" t="str">
        <f>IFERROR(IF(FIND(".",医療機関情報!$B$6),"Yes"),"No")</f>
        <v>No</v>
      </c>
      <c r="E5" t="s">
        <v>13</v>
      </c>
    </row>
    <row r="6" spans="1:5" x14ac:dyDescent="0.2">
      <c r="A6" s="2"/>
      <c r="D6" t="str">
        <f>IFERROR(IF(FIND("?",医療機関情報!$B$6),"Yes"),"No")</f>
        <v>No</v>
      </c>
      <c r="E6" t="s">
        <v>12</v>
      </c>
    </row>
    <row r="7" spans="1:5" x14ac:dyDescent="0.2">
      <c r="A7" s="2"/>
      <c r="D7" t="str">
        <f>IFERROR(IF(FIND("(",医療機関情報!$B$6),"Yes"),"No")</f>
        <v>No</v>
      </c>
      <c r="E7" t="s">
        <v>14</v>
      </c>
    </row>
    <row r="8" spans="1:5" x14ac:dyDescent="0.2">
      <c r="D8" t="str">
        <f>IFERROR(IF(FIND(")",医療機関情報!$B$6),"Yes"),"No")</f>
        <v>No</v>
      </c>
      <c r="E8" t="s">
        <v>15</v>
      </c>
    </row>
    <row r="9" spans="1:5" x14ac:dyDescent="0.2">
      <c r="D9" t="str">
        <f>IFERROR(IF(FIND("[",医療機関情報!$B$6),"Yes"),"No")</f>
        <v>No</v>
      </c>
      <c r="E9" t="s">
        <v>16</v>
      </c>
    </row>
    <row r="10" spans="1:5" x14ac:dyDescent="0.2">
      <c r="D10" t="str">
        <f>IFERROR(IF(FIND("]",医療機関情報!$B$6),"Yes"),"No")</f>
        <v>No</v>
      </c>
      <c r="E10" t="s">
        <v>17</v>
      </c>
    </row>
    <row r="11" spans="1:5" x14ac:dyDescent="0.2">
      <c r="D11" t="str">
        <f>IFERROR(IF(FIND("/",医療機関情報!$B$6),"Yes"),"No")</f>
        <v>No</v>
      </c>
      <c r="E11" t="s">
        <v>18</v>
      </c>
    </row>
    <row r="12" spans="1:5" x14ac:dyDescent="0.2">
      <c r="D12" t="str">
        <f>IFERROR(IF(FIND("\",医療機関情報!$B$6),"Yes"),"No")</f>
        <v>No</v>
      </c>
      <c r="E12" t="s">
        <v>19</v>
      </c>
    </row>
    <row r="13" spans="1:5" x14ac:dyDescent="0.2">
      <c r="D13" t="str">
        <f>IFERROR(IF(FIND("=",医療機関情報!$B$6),"Yes"),"No")</f>
        <v>No</v>
      </c>
      <c r="E13" t="s">
        <v>20</v>
      </c>
    </row>
    <row r="14" spans="1:5" x14ac:dyDescent="0.2">
      <c r="D14" t="str">
        <f>IFERROR(IF(FIND("+",医療機関情報!$B$6),"Yes"),"No")</f>
        <v>No</v>
      </c>
      <c r="E14" t="s">
        <v>21</v>
      </c>
    </row>
    <row r="15" spans="1:5" x14ac:dyDescent="0.2">
      <c r="D15" t="str">
        <f>IFERROR(IF(FIND("&lt;",医療機関情報!$B$6),"Yes"),"No")</f>
        <v>No</v>
      </c>
      <c r="E15" t="s">
        <v>22</v>
      </c>
    </row>
    <row r="16" spans="1:5" x14ac:dyDescent="0.2">
      <c r="D16" t="str">
        <f>IFERROR(IF(FIND("&gt;",医療機関情報!$B$6),"Yes"),"No")</f>
        <v>No</v>
      </c>
      <c r="E16" t="s">
        <v>23</v>
      </c>
    </row>
    <row r="17" spans="2:5" x14ac:dyDescent="0.2">
      <c r="D17" t="str">
        <f>IFERROR(IF(FIND(":",医療機関情報!$B$6),"Yes"),"No")</f>
        <v>No</v>
      </c>
      <c r="E17" t="s">
        <v>24</v>
      </c>
    </row>
    <row r="18" spans="2:5" x14ac:dyDescent="0.2">
      <c r="D18" t="str">
        <f>IFERROR(IF(FIND(";",医療機関情報!$B$6),"Yes"),"No")</f>
        <v>No</v>
      </c>
      <c r="E18" t="s">
        <v>25</v>
      </c>
    </row>
    <row r="19" spans="2:5" x14ac:dyDescent="0.2">
      <c r="D19" t="str">
        <f>IFERROR(IF(FIND("""",医療機関情報!$B$6),"Yes"),"No")</f>
        <v>No</v>
      </c>
      <c r="E19" t="s">
        <v>26</v>
      </c>
    </row>
    <row r="20" spans="2:5" x14ac:dyDescent="0.2">
      <c r="D20" t="str">
        <f>IFERROR(IF(FIND(",",医療機関情報!$B$6),"Yes"),"No")</f>
        <v>No</v>
      </c>
      <c r="E20" s="3" t="s">
        <v>27</v>
      </c>
    </row>
    <row r="21" spans="2:5" x14ac:dyDescent="0.2">
      <c r="D21" t="str">
        <f>IFERROR(IF(FIND("*",医療機関情報!$B$6),"Yes"),"No")</f>
        <v>No</v>
      </c>
      <c r="E21" t="s">
        <v>28</v>
      </c>
    </row>
    <row r="22" spans="2:5" x14ac:dyDescent="0.2">
      <c r="D22" t="str">
        <f>IFERROR(IF(FIND("^",医療機関情報!$B$6),"Yes"),"No")</f>
        <v>No</v>
      </c>
      <c r="E22" t="s">
        <v>29</v>
      </c>
    </row>
    <row r="23" spans="2:5" x14ac:dyDescent="0.2">
      <c r="D23" t="str">
        <f>IFERROR(IF(FIND("|",医療機関情報!$B$6),"Yes"),"No")</f>
        <v>No</v>
      </c>
      <c r="E23" t="s">
        <v>30</v>
      </c>
    </row>
    <row r="24" spans="2:5" x14ac:dyDescent="0.2">
      <c r="D24" t="str">
        <f>IFERROR(IF(FIND("&amp;",医療機関情報!$B$6),"Yes"),"No")</f>
        <v>No</v>
      </c>
      <c r="E24" t="s">
        <v>31</v>
      </c>
    </row>
    <row r="25" spans="2:5" x14ac:dyDescent="0.2">
      <c r="D25" t="str">
        <f>IFERROR(IF(FIND(".",医療機関情報!$B$6),"Yes"),"No")</f>
        <v>No</v>
      </c>
      <c r="E25" t="s">
        <v>13</v>
      </c>
    </row>
    <row r="26" spans="2:5" x14ac:dyDescent="0.2">
      <c r="B26" t="b">
        <v>0</v>
      </c>
      <c r="D26" t="str">
        <f>IFERROR(IF(FIND("'",医療機関情報!$B$6),"Yes"),"No")</f>
        <v>No</v>
      </c>
      <c r="E26" s="3" t="s">
        <v>32</v>
      </c>
    </row>
    <row r="27" spans="2:5" x14ac:dyDescent="0.2">
      <c r="B27" t="b">
        <v>0</v>
      </c>
      <c r="D27" t="str">
        <f>IFERROR(IF(FIND("_",医療機関情報!$B$6),"Yes"),"No")</f>
        <v>No</v>
      </c>
      <c r="E27" t="s">
        <v>33</v>
      </c>
    </row>
    <row r="28" spans="2:5" x14ac:dyDescent="0.2">
      <c r="B28" t="b">
        <v>0</v>
      </c>
      <c r="D28" t="str">
        <f>IFERROR(IF(FIND(" ",医療機関情報!$B$6),"Yes"),"No")</f>
        <v>No</v>
      </c>
      <c r="E28" t="s">
        <v>34</v>
      </c>
    </row>
    <row r="29" spans="2:5" x14ac:dyDescent="0.2">
      <c r="D29" t="str">
        <f>IF(LEFT(医療機関情報!B6,1)="0","Yes","No")</f>
        <v>No</v>
      </c>
      <c r="E29" t="s">
        <v>35</v>
      </c>
    </row>
    <row r="30" spans="2:5" x14ac:dyDescent="0.2">
      <c r="D30">
        <f>COUNTIF(D1:D29,"Yes")</f>
        <v>0</v>
      </c>
    </row>
    <row r="52" spans="1:1" x14ac:dyDescent="0.2">
      <c r="A52" s="5"/>
    </row>
    <row r="53" spans="1:1" x14ac:dyDescent="0.2">
      <c r="A53" s="5"/>
    </row>
    <row r="54" spans="1:1" x14ac:dyDescent="0.2">
      <c r="A54" s="5"/>
    </row>
    <row r="55" spans="1:1" x14ac:dyDescent="0.2">
      <c r="A55" s="5"/>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121920</xdr:colOff>
                    <xdr:row>3</xdr:row>
                    <xdr:rowOff>76200</xdr:rowOff>
                  </from>
                  <to>
                    <xdr:col>8</xdr:col>
                    <xdr:colOff>160020</xdr:colOff>
                    <xdr:row>7</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医療機関情報</vt:lpstr>
      <vt:lpstr>遺伝子検査一覧表</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2025-06-19T09:44:44Z</dcterms:modified>
</cp:coreProperties>
</file>