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codeName="ThisWorkbook"/>
  <xr:revisionPtr revIDLastSave="0" documentId="8_{7B1666FD-4695-4097-A16E-C2B0B720C969}" xr6:coauthVersionLast="47" xr6:coauthVersionMax="47" xr10:uidLastSave="{00000000-0000-0000-0000-000000000000}"/>
  <workbookProtection workbookAlgorithmName="SHA-512" workbookHashValue="J8IVj+ScZqdrszvSu5Q4qo7KqwJ/Hv9GE5eylyuLMqvscDKnfCmFQs2XlfjVktKtcbD1xTyzbn0un+Mp8USZbQ==" workbookSaltValue="1v2e2Ix1DgQcKN0xH3RurQ==" workbookSpinCount="100000" lockStructure="1"/>
  <bookViews>
    <workbookView xWindow="-120" yWindow="-120" windowWidth="29040" windowHeight="15720" activeTab="1" xr2:uid="{00000000-000D-0000-FFFF-FFFF00000000}"/>
  </bookViews>
  <sheets>
    <sheet name="医療機関情報" sheetId="4" r:id="rId1"/>
    <sheet name="遺伝子検査一覧表" sheetId="7" r:id="rId2"/>
    <sheet name="secret" sheetId="8" state="hidden" r:id="rId3"/>
  </sheets>
  <definedNames>
    <definedName name="_xlnm._FilterDatabase" localSheetId="1" hidden="1">遺伝子検査一覧表!$A$1:$F$1</definedName>
    <definedName name="_xlnm.Print_Area" localSheetId="0">医療機関情報!$A$1:$B$44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8" l="1"/>
  <c r="B1" i="8"/>
  <c r="B3" i="8" l="1"/>
  <c r="A11" i="4"/>
  <c r="D3" i="8"/>
  <c r="D2" i="8"/>
  <c r="D1" i="8"/>
  <c r="D4" i="8"/>
  <c r="B12" i="4" a="1"/>
  <c r="A42" i="4" a="1"/>
  <c r="D12" i="8" l="1"/>
  <c r="D13" i="8"/>
  <c r="D14" i="8"/>
  <c r="D15" i="8"/>
  <c r="D16" i="8"/>
  <c r="D17" i="8"/>
  <c r="D18" i="8"/>
  <c r="D19" i="8"/>
  <c r="D20" i="8"/>
  <c r="D21" i="8"/>
  <c r="D22" i="8"/>
  <c r="D23" i="8"/>
  <c r="D24" i="8"/>
  <c r="D25" i="8"/>
  <c r="D26" i="8"/>
  <c r="D27" i="8"/>
  <c r="D28" i="8"/>
  <c r="D29" i="8"/>
  <c r="D8" i="8" l="1"/>
  <c r="D7" i="8"/>
  <c r="D11" i="8"/>
  <c r="D10" i="8"/>
  <c r="D9" i="8"/>
  <c r="D5" i="8"/>
  <c r="D30" i="8" s="1"/>
  <c r="D6" i="8"/>
  <c r="A42" i="4"/>
  <c r="B12" i="4"/>
  <c r="B13" i="4" l="1"/>
  <c r="B16"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<sst xmlns="http://schemas.openxmlformats.org/spreadsheetml/2006/main" count="2180" uniqueCount="1684">
  <si>
    <t>〒292-0818　千葉県木更津市かずさ鎌足2丁目5-23</t>
    <rPh sb="10" eb="13">
      <t>チバケン</t>
    </rPh>
    <rPh sb="13" eb="17">
      <t>キサラヅシ</t>
    </rPh>
    <rPh sb="20" eb="22">
      <t>カマタリ</t>
    </rPh>
    <rPh sb="23" eb="25">
      <t>チョウメ</t>
    </rPh>
    <phoneticPr fontId="2"/>
  </si>
  <si>
    <t>公益財団法人 かずさDNA研究所　遺伝子検査室</t>
    <rPh sb="0" eb="2">
      <t>コウエキ</t>
    </rPh>
    <rPh sb="2" eb="4">
      <t>ザイダン</t>
    </rPh>
    <rPh sb="4" eb="6">
      <t>ホウジン</t>
    </rPh>
    <rPh sb="13" eb="16">
      <t>ケンキュウジョ</t>
    </rPh>
    <rPh sb="17" eb="20">
      <t>イデンシ</t>
    </rPh>
    <rPh sb="20" eb="22">
      <t>ケンサ</t>
    </rPh>
    <rPh sb="22" eb="23">
      <t>シツ</t>
    </rPh>
    <phoneticPr fontId="2"/>
  </si>
  <si>
    <t>保険収載疾患名</t>
    <rPh sb="0" eb="2">
      <t>ホケン</t>
    </rPh>
    <rPh sb="2" eb="4">
      <t>シュウサイ</t>
    </rPh>
    <rPh sb="4" eb="6">
      <t>シッカン</t>
    </rPh>
    <rPh sb="6" eb="7">
      <t>メイ</t>
    </rPh>
    <phoneticPr fontId="1"/>
  </si>
  <si>
    <t>検査名</t>
    <rPh sb="0" eb="2">
      <t>ケンサ</t>
    </rPh>
    <rPh sb="2" eb="3">
      <t>メイ</t>
    </rPh>
    <phoneticPr fontId="1"/>
  </si>
  <si>
    <t>検査コード番号</t>
    <rPh sb="0" eb="2">
      <t>ケンサ</t>
    </rPh>
    <rPh sb="5" eb="7">
      <t>バンゴウ</t>
    </rPh>
    <phoneticPr fontId="1"/>
  </si>
  <si>
    <t>報告書対象遺伝子</t>
    <rPh sb="0" eb="3">
      <t>ホウコクショ</t>
    </rPh>
    <rPh sb="3" eb="5">
      <t>タイショウ</t>
    </rPh>
    <rPh sb="5" eb="8">
      <t>イデンシ</t>
    </rPh>
    <phoneticPr fontId="1"/>
  </si>
  <si>
    <t>ロイスディーツ症候群</t>
  </si>
  <si>
    <t>家族性大動脈瘤・解離</t>
  </si>
  <si>
    <t>家族性大動脈瘤・解離遺伝子検査</t>
  </si>
  <si>
    <t>フェニルケトン尿症</t>
  </si>
  <si>
    <t>メープルシロップ尿症</t>
  </si>
  <si>
    <t>メープルシロップ尿症遺伝子検査</t>
  </si>
  <si>
    <t>IMD_MSU_v3</t>
  </si>
  <si>
    <t>ホモシスチン尿症</t>
  </si>
  <si>
    <t>ホモシスチン尿症遺伝子検査</t>
  </si>
  <si>
    <t>アルギノコハク酸血症</t>
  </si>
  <si>
    <t>IMD_ASA_v1</t>
  </si>
  <si>
    <t>メチルマロン酸血症</t>
  </si>
  <si>
    <t>プロピオン酸血症</t>
  </si>
  <si>
    <t>プロピオン酸血症遺伝子検査</t>
  </si>
  <si>
    <t>イソ吉草酸血症</t>
  </si>
  <si>
    <t>イソ吉草酸血症遺伝子検査</t>
  </si>
  <si>
    <t>IMD_IVA_v1</t>
  </si>
  <si>
    <t>メチルクロトニルグリシン尿症</t>
  </si>
  <si>
    <t>メチルクロトニルグリシン尿症遺伝子検査</t>
  </si>
  <si>
    <t>IMD_MCU_v1</t>
  </si>
  <si>
    <t>IMD_HMG_v1</t>
  </si>
  <si>
    <t>複合カルボキシラーゼ欠損症</t>
  </si>
  <si>
    <t>複合カルボキシラーゼ欠損症遺伝子検査</t>
  </si>
  <si>
    <t>IMD_MCD_v3</t>
  </si>
  <si>
    <t>IMD_GA1_v1</t>
  </si>
  <si>
    <t>IMD_MCA_v1</t>
  </si>
  <si>
    <t>IMD_MTP_v2</t>
  </si>
  <si>
    <t>先天性銅代謝異常症</t>
  </si>
  <si>
    <t>先天性銅代謝異常症遺伝子検査</t>
  </si>
  <si>
    <t>尿素サイクル異常症</t>
  </si>
  <si>
    <t>尿素サイクル異常症遺伝子検査</t>
  </si>
  <si>
    <t>IMD_OTC_v1</t>
  </si>
  <si>
    <t>IMD_CPS1_v1</t>
  </si>
  <si>
    <t>原発性免疫不全症候群</t>
  </si>
  <si>
    <t>家族性血球貪食性リンパ組織球症遺伝子検査</t>
  </si>
  <si>
    <t>高IgD症候群遺伝子検査</t>
  </si>
  <si>
    <t>クリオピリン関連周期熱症候群</t>
  </si>
  <si>
    <t>重症複合免疫不全症(panel2)</t>
  </si>
  <si>
    <t>高IgE症候群遺伝子検査</t>
  </si>
  <si>
    <t>遺伝性自己炎症疾患</t>
  </si>
  <si>
    <t>ライソゾーム病</t>
  </si>
  <si>
    <t>ムコ多糖症I型遺伝子検査</t>
  </si>
  <si>
    <t>LSD_MPS1_v1</t>
  </si>
  <si>
    <t>ムコ多糖症II型遺伝子検査</t>
  </si>
  <si>
    <t>LSD_MPS2_v1</t>
  </si>
  <si>
    <t>ムコ多糖症VI型遺伝子検査</t>
  </si>
  <si>
    <t>LSD_MPS6_v1</t>
  </si>
  <si>
    <t>ムコ多糖症VII型遺伝子検査</t>
  </si>
  <si>
    <t>LSD_MPS7_v1</t>
  </si>
  <si>
    <t>ムコ多糖症IX型遺伝子検査</t>
  </si>
  <si>
    <t>LSD_MPS9_v1</t>
  </si>
  <si>
    <t>LSD_MLD2_v1</t>
  </si>
  <si>
    <t>ファブリー病遺伝子検査</t>
  </si>
  <si>
    <t>LSD_FAB_v1</t>
  </si>
  <si>
    <t>ポンペ病遺伝子検査</t>
  </si>
  <si>
    <t>LSD_PD_v1</t>
  </si>
  <si>
    <t>LSD_MSD_v1</t>
  </si>
  <si>
    <t>ゴーシェ病遺伝子検査</t>
  </si>
  <si>
    <t>LSD_GAD_v1</t>
  </si>
  <si>
    <t>ガラクトシアリドーシス遺伝子検査</t>
  </si>
  <si>
    <t>LSD_GSD_v1</t>
  </si>
  <si>
    <t>シアリドーシス遺伝子検査</t>
  </si>
  <si>
    <t>LSD_MLD1_v1</t>
  </si>
  <si>
    <t>GM1ガングリオシドーシス遺伝子検査</t>
  </si>
  <si>
    <t>LSD_GM1_v1</t>
  </si>
  <si>
    <t>GM2ガングリオシドーシス遺伝子検査</t>
  </si>
  <si>
    <t>クラッベ病遺伝子検査</t>
  </si>
  <si>
    <t>LSD_GLD_v1</t>
  </si>
  <si>
    <t>LSD_MLD_v1</t>
  </si>
  <si>
    <t>LSD_FAR_v1</t>
  </si>
  <si>
    <t>フコシドーシス遺伝子検査</t>
  </si>
  <si>
    <t>LSD_FUC_v1</t>
  </si>
  <si>
    <t>アスパルチルグルコサミン尿症遺伝子検査</t>
  </si>
  <si>
    <t>LSD_AGU_v1</t>
  </si>
  <si>
    <t>LSD_ANA_v1</t>
  </si>
  <si>
    <t>酸性リパーゼ欠損症遺伝子検査</t>
  </si>
  <si>
    <t>LSD_LAL_v1</t>
  </si>
  <si>
    <t>ダノン病遺伝子検査</t>
  </si>
  <si>
    <t>LSD_DAN_v1</t>
  </si>
  <si>
    <t>遊離シアル酸蓄積症遺伝子検査</t>
  </si>
  <si>
    <t>LSD_SD_v1</t>
  </si>
  <si>
    <t>シスチン症遺伝子検査</t>
  </si>
  <si>
    <t>LSD_CYS_v1</t>
  </si>
  <si>
    <t>低ホスファターゼ症</t>
  </si>
  <si>
    <t>CMD_WIL_v1</t>
  </si>
  <si>
    <t>CMD_MEN_v1</t>
  </si>
  <si>
    <t>CMD_CMD_v1</t>
  </si>
  <si>
    <t>筋ジストロフィー遺伝子検査</t>
  </si>
  <si>
    <t>MD_MD_v1</t>
  </si>
  <si>
    <t>低ホスファターゼ症遺伝子検査</t>
  </si>
  <si>
    <t>HPP_HPP_v1</t>
  </si>
  <si>
    <t>骨形成不全症遺伝子検査</t>
  </si>
  <si>
    <t>患者様から検査同意(書)取得を前提としています</t>
    <rPh sb="10" eb="11">
      <t>ショ</t>
    </rPh>
    <phoneticPr fontId="2"/>
  </si>
  <si>
    <t>APR_APR_v1</t>
  </si>
  <si>
    <t>ABS_ABS_v1</t>
  </si>
  <si>
    <t>コルネリア・デランゲ症候群遺伝子検査</t>
  </si>
  <si>
    <t>PCDH19関連症候群</t>
  </si>
  <si>
    <t>その他染色体情報（任意）:</t>
    <rPh sb="2" eb="3">
      <t>タ</t>
    </rPh>
    <rPh sb="3" eb="6">
      <t>センショクタイ</t>
    </rPh>
    <rPh sb="6" eb="8">
      <t>ジョウホウ</t>
    </rPh>
    <rPh sb="9" eb="11">
      <t>ニンイ</t>
    </rPh>
    <phoneticPr fontId="2"/>
  </si>
  <si>
    <t>年齢（任意）:</t>
    <rPh sb="0" eb="2">
      <t>ネンレイ</t>
    </rPh>
    <rPh sb="3" eb="5">
      <t>ニンイ</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</si>
  <si>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</si>
  <si>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</si>
  <si>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</si>
  <si>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</si>
  <si>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</si>
  <si>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</si>
  <si>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</si>
  <si>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</si>
  <si>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</si>
  <si>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</si>
  <si>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&lt;</t>
    <phoneticPr fontId="2"/>
  </si>
  <si>
    <t>&gt;</t>
    <phoneticPr fontId="2"/>
  </si>
  <si>
    <t>:</t>
    <phoneticPr fontId="2"/>
  </si>
  <si>
    <t>;</t>
    <phoneticPr fontId="2"/>
  </si>
  <si>
    <t>"</t>
    <phoneticPr fontId="2"/>
  </si>
  <si>
    <t>,</t>
    <phoneticPr fontId="2"/>
  </si>
  <si>
    <t>*</t>
    <phoneticPr fontId="2"/>
  </si>
  <si>
    <t>^</t>
    <phoneticPr fontId="2"/>
  </si>
  <si>
    <t>|</t>
    <phoneticPr fontId="2"/>
  </si>
  <si>
    <t>&amp;</t>
    <phoneticPr fontId="2"/>
  </si>
  <si>
    <t>'</t>
    <phoneticPr fontId="2"/>
  </si>
  <si>
    <t>_</t>
    <phoneticPr fontId="2"/>
  </si>
  <si>
    <t>スペース</t>
    <phoneticPr fontId="2"/>
  </si>
  <si>
    <t>先頭ゼロ</t>
    <rPh sb="0" eb="2">
      <t>セントウ</t>
    </rPh>
    <phoneticPr fontId="2"/>
  </si>
  <si>
    <r>
      <t>匿名化ID</t>
    </r>
    <r>
      <rPr>
        <sz val="10.5"/>
        <color rgb="FFFF0000"/>
        <rFont val="ＭＳ ゴシック"/>
        <family val="3"/>
        <charset val="128"/>
      </rPr>
      <t>（必須）</t>
    </r>
    <r>
      <rPr>
        <sz val="10.5"/>
        <rFont val="ＭＳ ゴシック"/>
        <family val="3"/>
        <charset val="128"/>
      </rPr>
      <t xml:space="preserve">
 (医療機関検体管理番号):</t>
    </r>
    <rPh sb="0" eb="2">
      <t>トクメイ</t>
    </rPh>
    <rPh sb="2" eb="3">
      <t>カ</t>
    </rPh>
    <rPh sb="6" eb="8">
      <t>ヒッス</t>
    </rPh>
    <rPh sb="12" eb="14">
      <t>イリョウ</t>
    </rPh>
    <rPh sb="14" eb="16">
      <t>キカン</t>
    </rPh>
    <rPh sb="16" eb="18">
      <t>ケンタイ</t>
    </rPh>
    <rPh sb="18" eb="20">
      <t>カンリ</t>
    </rPh>
    <rPh sb="20" eb="22">
      <t>バンゴウ</t>
    </rPh>
    <phoneticPr fontId="2"/>
  </si>
  <si>
    <r>
      <t>性染色体情報</t>
    </r>
    <r>
      <rPr>
        <sz val="10.5"/>
        <color rgb="FFFF0000"/>
        <rFont val="ＭＳ ゴシック"/>
        <family val="3"/>
        <charset val="128"/>
      </rPr>
      <t>（必須）</t>
    </r>
    <r>
      <rPr>
        <sz val="10.5"/>
        <rFont val="ＭＳ ゴシック"/>
        <family val="3"/>
        <charset val="128"/>
      </rPr>
      <t>:</t>
    </r>
    <rPh sb="0" eb="1">
      <t>セイ</t>
    </rPh>
    <rPh sb="1" eb="4">
      <t>センショクタイ</t>
    </rPh>
    <rPh sb="4" eb="6">
      <t>ジョウホウ</t>
    </rPh>
    <rPh sb="7" eb="9">
      <t>ヒッス</t>
    </rPh>
    <phoneticPr fontId="2"/>
  </si>
  <si>
    <r>
      <rPr>
        <sz val="11"/>
        <color rgb="FFFF0000"/>
        <rFont val="ＭＳ ゴシック"/>
        <family val="3"/>
        <charset val="128"/>
      </rPr>
      <t>（必須）</t>
    </r>
    <r>
      <rPr>
        <sz val="11"/>
        <rFont val="ＭＳ ゴシック"/>
        <family val="3"/>
        <charset val="128"/>
      </rPr>
      <t>：</t>
    </r>
    <rPh sb="1" eb="3">
      <t>ヒッス</t>
    </rPh>
    <phoneticPr fontId="2"/>
  </si>
  <si>
    <r>
      <t>医療機関</t>
    </r>
    <r>
      <rPr>
        <sz val="10.5"/>
        <color rgb="FFFF0000"/>
        <rFont val="ＭＳ ゴシック"/>
        <family val="3"/>
        <charset val="128"/>
      </rPr>
      <t>（必須）</t>
    </r>
    <r>
      <rPr>
        <sz val="10.5"/>
        <rFont val="ＭＳ ゴシック"/>
        <family val="3"/>
        <charset val="128"/>
      </rPr>
      <t>：</t>
    </r>
    <rPh sb="5" eb="7">
      <t>ヒッス</t>
    </rPh>
    <phoneticPr fontId="2"/>
  </si>
  <si>
    <r>
      <t>診療科</t>
    </r>
    <r>
      <rPr>
        <sz val="10.5"/>
        <color rgb="FFFF0000"/>
        <rFont val="ＭＳ ゴシック"/>
        <family val="3"/>
        <charset val="128"/>
      </rPr>
      <t>（必須）</t>
    </r>
    <r>
      <rPr>
        <sz val="10.5"/>
        <rFont val="ＭＳ ゴシック"/>
        <family val="3"/>
        <charset val="128"/>
      </rPr>
      <t>：</t>
    </r>
    <rPh sb="4" eb="6">
      <t>ヒッス</t>
    </rPh>
    <phoneticPr fontId="2"/>
  </si>
  <si>
    <r>
      <t>郵便番号</t>
    </r>
    <r>
      <rPr>
        <sz val="10.5"/>
        <color rgb="FFFF0000"/>
        <rFont val="ＭＳ ゴシック"/>
        <family val="3"/>
        <charset val="128"/>
      </rPr>
      <t>（必須）</t>
    </r>
    <r>
      <rPr>
        <sz val="10.5"/>
        <rFont val="ＭＳ ゴシック"/>
        <family val="3"/>
        <charset val="128"/>
      </rPr>
      <t>：</t>
    </r>
    <rPh sb="0" eb="4">
      <t>ユウビンバンゴウ</t>
    </rPh>
    <rPh sb="5" eb="7">
      <t>ヒッス</t>
    </rPh>
    <phoneticPr fontId="2"/>
  </si>
  <si>
    <r>
      <t>所在地</t>
    </r>
    <r>
      <rPr>
        <sz val="10.5"/>
        <color rgb="FFFF0000"/>
        <rFont val="ＭＳ ゴシック"/>
        <family val="3"/>
        <charset val="128"/>
      </rPr>
      <t>（必須）</t>
    </r>
    <r>
      <rPr>
        <sz val="10.5"/>
        <rFont val="ＭＳ ゴシック"/>
        <family val="3"/>
        <charset val="128"/>
      </rPr>
      <t>：</t>
    </r>
    <rPh sb="0" eb="3">
      <t>ショザイチ</t>
    </rPh>
    <rPh sb="4" eb="6">
      <t>ヒッス</t>
    </rPh>
    <phoneticPr fontId="2"/>
  </si>
  <si>
    <r>
      <t>担当医氏名</t>
    </r>
    <r>
      <rPr>
        <sz val="10.5"/>
        <color rgb="FFFF0000"/>
        <rFont val="ＭＳ ゴシック"/>
        <family val="3"/>
        <charset val="128"/>
      </rPr>
      <t>（必須）</t>
    </r>
    <r>
      <rPr>
        <sz val="10.5"/>
        <rFont val="ＭＳ ゴシック"/>
        <family val="3"/>
        <charset val="128"/>
      </rPr>
      <t>：</t>
    </r>
    <rPh sb="6" eb="8">
      <t>ヒッス</t>
    </rPh>
    <phoneticPr fontId="2"/>
  </si>
  <si>
    <r>
      <t>E-mailアドレス</t>
    </r>
    <r>
      <rPr>
        <sz val="10.5"/>
        <color rgb="FFFF0000"/>
        <rFont val="ＭＳ ゴシック"/>
        <family val="3"/>
        <charset val="128"/>
      </rPr>
      <t>（必須）</t>
    </r>
    <r>
      <rPr>
        <sz val="10.5"/>
        <rFont val="ＭＳ ゴシック"/>
        <family val="3"/>
        <charset val="128"/>
      </rPr>
      <t>：</t>
    </r>
    <rPh sb="11" eb="13">
      <t>ヒッス</t>
    </rPh>
    <phoneticPr fontId="2"/>
  </si>
  <si>
    <r>
      <t>診療科または部署</t>
    </r>
    <r>
      <rPr>
        <sz val="10.5"/>
        <color rgb="FFFF0000"/>
        <rFont val="ＭＳ ゴシック"/>
        <family val="3"/>
        <charset val="128"/>
      </rPr>
      <t>（必須）</t>
    </r>
    <r>
      <rPr>
        <sz val="10.5"/>
        <rFont val="ＭＳ ゴシック"/>
        <family val="3"/>
        <charset val="128"/>
      </rPr>
      <t>：</t>
    </r>
    <rPh sb="0" eb="2">
      <t>シンリョウ</t>
    </rPh>
    <rPh sb="6" eb="8">
      <t>ブショ</t>
    </rPh>
    <rPh sb="9" eb="11">
      <t>ヒッス</t>
    </rPh>
    <phoneticPr fontId="2"/>
  </si>
  <si>
    <r>
      <t>担当氏名</t>
    </r>
    <r>
      <rPr>
        <sz val="10.5"/>
        <color rgb="FFFF0000"/>
        <rFont val="ＭＳ ゴシック"/>
        <family val="3"/>
        <charset val="128"/>
      </rPr>
      <t>（必須）</t>
    </r>
    <r>
      <rPr>
        <sz val="10.5"/>
        <rFont val="ＭＳ ゴシック"/>
        <family val="3"/>
        <charset val="128"/>
      </rPr>
      <t>：</t>
    </r>
    <rPh sb="0" eb="2">
      <t>タントウ</t>
    </rPh>
    <rPh sb="2" eb="4">
      <t>シメイ</t>
    </rPh>
    <rPh sb="5" eb="7">
      <t>ヒッス</t>
    </rPh>
    <phoneticPr fontId="2"/>
  </si>
  <si>
    <t>匿名化IDに禁止文字があります。変更して下さい。</t>
    <rPh sb="0" eb="2">
      <t>トクメイ</t>
    </rPh>
    <rPh sb="2" eb="3">
      <t>カ</t>
    </rPh>
    <rPh sb="6" eb="10">
      <t>キンシモジ</t>
    </rPh>
    <rPh sb="16" eb="18">
      <t>ヘンコウ</t>
    </rPh>
    <rPh sb="20" eb="21">
      <t>クダ</t>
    </rPh>
    <phoneticPr fontId="2"/>
  </si>
  <si>
    <t>※注意事項</t>
    <rPh sb="1" eb="3">
      <t>チュウイ</t>
    </rPh>
    <rPh sb="3" eb="5">
      <t>ジコウ</t>
    </rPh>
    <phoneticPr fontId="2"/>
  </si>
  <si>
    <t xml:space="preserve">
</t>
    <phoneticPr fontId="2"/>
  </si>
  <si>
    <t>CIN_NLR_v4</t>
  </si>
  <si>
    <t>PFF_PFF_v2</t>
  </si>
  <si>
    <t>アルポート症候群遺伝子検査</t>
  </si>
  <si>
    <t>希望あり</t>
  </si>
  <si>
    <t>このエクセル版依頼書をメール添付で　onjk@kazusa.or.jp　までお送りください。</t>
    <rPh sb="6" eb="7">
      <t>バン</t>
    </rPh>
    <rPh sb="7" eb="10">
      <t>イライショ</t>
    </rPh>
    <rPh sb="14" eb="16">
      <t>テンプ</t>
    </rPh>
    <phoneticPr fontId="2"/>
  </si>
  <si>
    <r>
      <t>検体受領後</t>
    </r>
    <r>
      <rPr>
        <b/>
        <sz val="12"/>
        <color rgb="FFFF0000"/>
        <rFont val="ＭＳ ゴシック"/>
        <family val="3"/>
        <charset val="128"/>
      </rPr>
      <t>自動登録</t>
    </r>
    <r>
      <rPr>
        <b/>
        <sz val="12"/>
        <rFont val="ＭＳ ゴシック"/>
        <family val="3"/>
        <charset val="128"/>
      </rPr>
      <t>となります。依頼書提出後、修正を加えた場合は必ず</t>
    </r>
    <r>
      <rPr>
        <b/>
        <sz val="12"/>
        <color rgb="FFFF0000"/>
        <rFont val="ＭＳ ゴシック"/>
        <family val="3"/>
        <charset val="128"/>
      </rPr>
      <t>再提出</t>
    </r>
    <r>
      <rPr>
        <b/>
        <sz val="12"/>
        <rFont val="ＭＳ ゴシック"/>
        <family val="3"/>
        <charset val="128"/>
      </rPr>
      <t>をお願いします。</t>
    </r>
    <rPh sb="0" eb="2">
      <t>ケンタイ</t>
    </rPh>
    <rPh sb="2" eb="4">
      <t>ジュリョウ</t>
    </rPh>
    <rPh sb="4" eb="5">
      <t>ゴ</t>
    </rPh>
    <rPh sb="5" eb="7">
      <t>ジドウ</t>
    </rPh>
    <rPh sb="7" eb="9">
      <t>トウロク</t>
    </rPh>
    <rPh sb="38" eb="39">
      <t>ネガ</t>
    </rPh>
    <phoneticPr fontId="2"/>
  </si>
  <si>
    <t>クリオピリン関連周期熱症候群遺伝子検査</t>
  </si>
  <si>
    <t>化膿性無菌性関節炎･壊疽性膿皮症･アクネ症候群遺伝子検査</t>
  </si>
  <si>
    <t>副腎皮質刺激ホルモン不応症</t>
  </si>
  <si>
    <t>副腎皮質刺激ホルモン不応症遺伝子検査</t>
  </si>
  <si>
    <t>DYT1ジストニア</t>
  </si>
  <si>
    <t>TNF受容体関連周期性症候群</t>
  </si>
  <si>
    <t>TNF受容体関連周期性症候群遺伝子検査</t>
  </si>
  <si>
    <t>TNFR_TNFR_v1</t>
  </si>
  <si>
    <t>家族性地中海熱</t>
  </si>
  <si>
    <t>家族性地中海熱遺伝子検査</t>
  </si>
  <si>
    <t>FMF_FMF_v1</t>
  </si>
  <si>
    <t>ソトス症候群</t>
  </si>
  <si>
    <t>ソトス症候群遺伝子検査</t>
  </si>
  <si>
    <t>STS_STS_v2</t>
  </si>
  <si>
    <t>ブラウ症候群</t>
  </si>
  <si>
    <t>ブラウ症候群遺伝子検査</t>
  </si>
  <si>
    <t>BLS_BLS_v2</t>
  </si>
  <si>
    <t>オスラー病</t>
  </si>
  <si>
    <t>オスラー病遺伝子検査</t>
  </si>
  <si>
    <t>HHT_HHT_v2</t>
  </si>
  <si>
    <t>チャージ症候群</t>
  </si>
  <si>
    <t>チャージ症候群遺伝子検査</t>
  </si>
  <si>
    <t>CHA_CHA_v2</t>
  </si>
  <si>
    <t>アルポート症候群</t>
  </si>
  <si>
    <t>APS_APS_v2</t>
  </si>
  <si>
    <t>ラフォラ病</t>
  </si>
  <si>
    <t>ラフォラ病遺伝子検査</t>
  </si>
  <si>
    <t>LFR_LFR_v1</t>
  </si>
  <si>
    <t>ドラベ症候群</t>
  </si>
  <si>
    <t>ドラベ症候群遺伝子検査</t>
  </si>
  <si>
    <t>DRS_DRS_v2</t>
  </si>
  <si>
    <t>コフィン・シリス症候群</t>
  </si>
  <si>
    <t>コフィン・シリス症候群遺伝子検査</t>
  </si>
  <si>
    <t>CSS_CSS_v2</t>
  </si>
  <si>
    <t>歌舞伎症候群</t>
  </si>
  <si>
    <t>歌舞伎症候群遺伝子検査</t>
  </si>
  <si>
    <t>KBK_KBK_v2</t>
  </si>
  <si>
    <t>PCDH19関連症候群遺伝子検査</t>
  </si>
  <si>
    <t>EPI_PCDH19_v2</t>
  </si>
  <si>
    <t>CPT2欠損症</t>
  </si>
  <si>
    <t>CPT2欠損症遺伝子検査</t>
  </si>
  <si>
    <t>CACT欠損症</t>
  </si>
  <si>
    <t>CACT欠損症遺伝子検査</t>
  </si>
  <si>
    <t>CACT_CACT_v1</t>
  </si>
  <si>
    <t>シトリン欠損症</t>
  </si>
  <si>
    <t>シトリン欠損症遺伝子検査</t>
  </si>
  <si>
    <t>CIT_CIT_v1</t>
  </si>
  <si>
    <t>非ケトーシス型高グリシン血症</t>
  </si>
  <si>
    <t>非ケトーシス型高グリシン血症遺伝子検査</t>
  </si>
  <si>
    <t>GLY_GLY_v1</t>
  </si>
  <si>
    <t>β-ケトチオラーゼ欠損症遺伝子検査</t>
  </si>
  <si>
    <t>AMA_AMA_v1</t>
  </si>
  <si>
    <t>メチルグルタコン酸血症</t>
  </si>
  <si>
    <t>MGA_MGA_v2</t>
  </si>
  <si>
    <t>グルタル酸血症２型</t>
  </si>
  <si>
    <t>グルタル酸血症２型遺伝子検査</t>
  </si>
  <si>
    <t>セピアプテリン還元酵素欠損症</t>
  </si>
  <si>
    <t>セピアプテリン還元酵素欠損症遺伝子検査</t>
  </si>
  <si>
    <t>SRD_SRD_v1</t>
  </si>
  <si>
    <t>芳香族L-アミノ酸脱炭酸酵素欠損症遺伝子検査</t>
  </si>
  <si>
    <t>ALD_ALD_v1</t>
  </si>
  <si>
    <t>リジン尿性蛋白不耐症</t>
  </si>
  <si>
    <t>リジン尿性蛋白不耐症遺伝子検査</t>
  </si>
  <si>
    <t>LPI_LPI_v1</t>
  </si>
  <si>
    <t>グルコーストランスポーター1欠損症</t>
  </si>
  <si>
    <t>グルコーストランスポーター1欠損症遺伝子検査</t>
  </si>
  <si>
    <t>GLUT1_GLUT1_v1</t>
  </si>
  <si>
    <t>肝型糖原病遺伝子検査</t>
  </si>
  <si>
    <t>筋型糖原病遺伝子検査</t>
  </si>
  <si>
    <t>OCTN-2異常症遺伝子検査</t>
  </si>
  <si>
    <t>OCTN2_OCTN2_v1</t>
  </si>
  <si>
    <t>副腎白質ジストロフィー</t>
  </si>
  <si>
    <t>副腎白質ジストロフィー遺伝子検査</t>
  </si>
  <si>
    <t>ATR-X症候群遺伝子検査</t>
  </si>
  <si>
    <t>AXS_AXS_v2</t>
  </si>
  <si>
    <t>先天性プロテインC欠乏症</t>
  </si>
  <si>
    <t>先天性プロテインC欠乏症遺伝子検査</t>
  </si>
  <si>
    <t>PCD_PROC_v1</t>
  </si>
  <si>
    <t>先天性アンチトロンビン欠乏症</t>
  </si>
  <si>
    <t>先天性アンチトロンビン欠乏症遺伝子検査</t>
  </si>
  <si>
    <t>ATD_ATD_v1</t>
  </si>
  <si>
    <t>先天性プロテインS欠乏症</t>
  </si>
  <si>
    <t>先天性プロテインS欠乏症遺伝子検査</t>
  </si>
  <si>
    <t>PSD_PROS1_v1</t>
  </si>
  <si>
    <t>先天性副腎低形成症</t>
  </si>
  <si>
    <t>先天性副腎低形成症遺伝子検査</t>
  </si>
  <si>
    <t>ADO_ADO_v1</t>
  </si>
  <si>
    <t>甲状腺ホルモン不応症</t>
  </si>
  <si>
    <t>甲状腺ホルモン不応症遺伝子検査</t>
  </si>
  <si>
    <t>THR_THR_v1</t>
  </si>
  <si>
    <t>鰓耳腎症候群</t>
  </si>
  <si>
    <t>鰓耳腎症候群遺伝子検査</t>
  </si>
  <si>
    <t>先天性腎性尿崩症</t>
  </si>
  <si>
    <t>先天性腎性尿崩症遺伝子検査</t>
  </si>
  <si>
    <t>DIN_DIN_v1</t>
  </si>
  <si>
    <t>NPS_NPS_v1</t>
  </si>
  <si>
    <t>ヤング・シンプソン症候群</t>
  </si>
  <si>
    <t>ヤング・シンプソン症候群遺伝子検査</t>
  </si>
  <si>
    <t>YSS_YSS_v1</t>
  </si>
  <si>
    <t>ウィーバー症候群</t>
  </si>
  <si>
    <t>ウィーバー症候群遺伝子検査</t>
  </si>
  <si>
    <t>WVS_WVS_v1</t>
  </si>
  <si>
    <t>コフィン・ローリー症候群</t>
  </si>
  <si>
    <t>コフィン・ローリー症候群遺伝子検査</t>
  </si>
  <si>
    <t>CoLoS_CoLoS_v1</t>
  </si>
  <si>
    <t>モワット・ウィルソン症候群</t>
  </si>
  <si>
    <t>モワット・ウィルソン症候群遺伝子検査</t>
  </si>
  <si>
    <t>MWS_MWS_v1</t>
  </si>
  <si>
    <t>アラジール症候群</t>
  </si>
  <si>
    <t>アラジール症候群遺伝子検査</t>
  </si>
  <si>
    <t>ALGS_ALGS_v1</t>
  </si>
  <si>
    <t>ルビンシュタイン・テイビ症候群</t>
  </si>
  <si>
    <t>ルビンシュタイン・テイビ症候群遺伝子検査</t>
  </si>
  <si>
    <t>RUB_TAY_v2</t>
  </si>
  <si>
    <t>ハッチンソン・ギルフォード症候群</t>
  </si>
  <si>
    <t>ハッチンソン・ギルフォード症候群遺伝子検査</t>
  </si>
  <si>
    <t>ビタミンD依存性くる病/骨軟化症遺伝子検査</t>
  </si>
  <si>
    <t>軟骨無形成症</t>
  </si>
  <si>
    <t>軟骨無形成症遺伝子検査</t>
  </si>
  <si>
    <t>ACP_ACP_v1</t>
  </si>
  <si>
    <t>骨形成不全症</t>
  </si>
  <si>
    <t>古典型エーラス・ダンロス症候群</t>
  </si>
  <si>
    <t>古典型エーラス・ダンロス症候群遺伝子検査</t>
  </si>
  <si>
    <t>CFC症候群</t>
  </si>
  <si>
    <t>CFC症候群遺伝子検査</t>
  </si>
  <si>
    <t>CFC_CFC_v1</t>
  </si>
  <si>
    <t>コステロ症候群</t>
  </si>
  <si>
    <t>コステロ症候群遺伝子検査</t>
  </si>
  <si>
    <t>COS_COS_v1</t>
  </si>
  <si>
    <t>ヌーナン症候群</t>
  </si>
  <si>
    <t>ヌーナン症候群遺伝子検査</t>
  </si>
  <si>
    <t>瀬川病</t>
  </si>
  <si>
    <t>非典型溶血性尿毒症症候群</t>
  </si>
  <si>
    <t>非典型溶血性尿毒症症候群遺伝子検査</t>
  </si>
  <si>
    <t>HUS_HUS_v2</t>
  </si>
  <si>
    <t>肺胞蛋白症（自己免疫性又は先天性）遺伝子検査</t>
  </si>
  <si>
    <t>IMD_CTA1_v2</t>
  </si>
  <si>
    <t>IMD_CPT1_v2</t>
  </si>
  <si>
    <t>SLO_SLO_v1</t>
  </si>
  <si>
    <t>DHCR7</t>
  </si>
  <si>
    <t>none</t>
  </si>
  <si>
    <t>-</t>
    <phoneticPr fontId="2"/>
  </si>
  <si>
    <t>外胚葉形成不全症遺伝子検査</t>
  </si>
  <si>
    <t>PID_IKB_v2</t>
  </si>
  <si>
    <t>自己免疫性リンパ増殖症候群遺伝子検査</t>
  </si>
  <si>
    <t>炎症性腸疾患遺伝子検査</t>
  </si>
  <si>
    <t>慢性肉芽腫症遺伝子検査</t>
  </si>
  <si>
    <t>TLR異常症遺伝子検査</t>
  </si>
  <si>
    <t>MHC欠損症</t>
  </si>
  <si>
    <t>PID_SCID3_v1</t>
  </si>
  <si>
    <t>分類不能型免疫不全症遺伝子検査(panel1)</t>
  </si>
  <si>
    <t>PID_CVID1_v1</t>
  </si>
  <si>
    <t>分類不能型免疫不全症遺伝子検査(panel2)</t>
  </si>
  <si>
    <t>好中球減少症遺伝子検査(panel1)</t>
  </si>
  <si>
    <t>好中球減少症遺伝子検査(panel2)</t>
  </si>
  <si>
    <t>慢性皮膚粘膜カンジダ症遺伝子検査</t>
  </si>
  <si>
    <t>B細胞欠損症遺伝子検査</t>
  </si>
  <si>
    <t>補体欠損症遺伝子検査(panel1)</t>
  </si>
  <si>
    <t>補体欠損症遺伝子検査(panel2)（遺伝性血管性浮腫含む）</t>
  </si>
  <si>
    <t>PID_HAE_v1</t>
  </si>
  <si>
    <t>先天性免疫不全症候群（ウイルス易感染性）遺伝子検査</t>
  </si>
  <si>
    <t>メンデル遺伝型マイコバクテリア易感染症遺伝子検査</t>
  </si>
  <si>
    <t>PID_HIGM_v3</t>
  </si>
  <si>
    <t>CD40LG,AICDA,CD40,UNG,INO80,PIK3CD,PIK3R1,PTEN,IKBKG</t>
  </si>
  <si>
    <t>IPEX症候群遺伝子検査</t>
  </si>
  <si>
    <t>ウィスコットアルドリッチ症候群遺伝子検査</t>
  </si>
  <si>
    <t>PID_WAS_v2</t>
  </si>
  <si>
    <t>WAS,ARPC1B,CDC42,WIPF1</t>
  </si>
  <si>
    <t>先天性角化異常症遺伝子検査</t>
  </si>
  <si>
    <t>EBウイルス関連リンパ増殖性疾患遺伝子検査</t>
  </si>
  <si>
    <t>家族性樹状細胞欠損症遺伝子検査</t>
  </si>
  <si>
    <t>PID_FDD_v2</t>
  </si>
  <si>
    <t>GATA2,CSF2RA,CSF2RB,IRF7,IRF8</t>
  </si>
  <si>
    <t>骨形成不全を伴う免疫不全症</t>
  </si>
  <si>
    <t>PID_IOD_v1</t>
  </si>
  <si>
    <t>SMARCAL1,RNU4ATAC,EXTL3</t>
  </si>
  <si>
    <t>PID_DDR_v1</t>
  </si>
  <si>
    <t>ATM,MRE11,NBN,RAD50,LIG4,NHEJ1,DCLRE1C,PRKDC,DNMT3B,ZBTB24,CDCA7,HELLS,RNF168,MCM4,BLM</t>
  </si>
  <si>
    <t>白血球粘着不全症遺伝子検査</t>
  </si>
  <si>
    <t>PID_SBDS_v1</t>
  </si>
  <si>
    <t>SBDS</t>
  </si>
  <si>
    <t>重症複合免疫不全症(panel1)</t>
  </si>
  <si>
    <t>TAP1,TAP2,B2M,CIITA,RFXANK,RFX5,RFXAP</t>
  </si>
  <si>
    <t>TNFSF12,TNFSF13,TNFRSF13B,TNFRSF13C,CD19,CR2,PLCG2,IKZF1,IKZF3,NFKB1,NFKB2,SEC61A1,IRF2BP2,ATP6AP1,ARHGEF1,SH3KBP1,DNMT3B,ZBTB24,CDCA7,HELLS</t>
  </si>
  <si>
    <t>SERPING1,F12,ANGPT1,PLG,CD55,CD59</t>
  </si>
  <si>
    <t>@</t>
    <phoneticPr fontId="2"/>
  </si>
  <si>
    <t>%</t>
    <phoneticPr fontId="2"/>
  </si>
  <si>
    <t>#</t>
    <phoneticPr fontId="2"/>
  </si>
  <si>
    <t>RECQL4</t>
  </si>
  <si>
    <t>アンジェルマン症候群</t>
  </si>
  <si>
    <t>アンジェルマン症候群遺伝子検査</t>
  </si>
  <si>
    <t>ANG_ANG_v1</t>
  </si>
  <si>
    <t>UBE3A</t>
  </si>
  <si>
    <t>SLC9A6,TCF4,MBD5,MECP2,CDKL5,FOXG1</t>
  </si>
  <si>
    <t>福山型筋ジストロフィー</t>
  </si>
  <si>
    <t>FCMD_FCMD_v1</t>
  </si>
  <si>
    <t>FKTN</t>
  </si>
  <si>
    <t>(1）検体情報</t>
    <rPh sb="3" eb="5">
      <t>ケンタイ</t>
    </rPh>
    <rPh sb="5" eb="7">
      <t>ジョウホウ</t>
    </rPh>
    <phoneticPr fontId="2"/>
  </si>
  <si>
    <t>(2）希望される遺伝学的検査</t>
    <phoneticPr fontId="2"/>
  </si>
  <si>
    <t>(3）専門医による診断支援の希望につき下記よりお選びください</t>
    <rPh sb="3" eb="6">
      <t>センモンイ</t>
    </rPh>
    <rPh sb="9" eb="11">
      <t>シンダン</t>
    </rPh>
    <rPh sb="11" eb="13">
      <t>シエン</t>
    </rPh>
    <rPh sb="14" eb="16">
      <t>キボウ</t>
    </rPh>
    <rPh sb="19" eb="21">
      <t>カキ</t>
    </rPh>
    <rPh sb="24" eb="25">
      <t>エラ</t>
    </rPh>
    <phoneticPr fontId="2"/>
  </si>
  <si>
    <t>(4）医療機関情報　（結果報告書送付先情報）</t>
    <rPh sb="11" eb="13">
      <t>ケッカ</t>
    </rPh>
    <rPh sb="13" eb="16">
      <t>ホウコクショ</t>
    </rPh>
    <rPh sb="16" eb="18">
      <t>ソウフ</t>
    </rPh>
    <rPh sb="18" eb="19">
      <t>サキ</t>
    </rPh>
    <rPh sb="19" eb="21">
      <t>ジョウホウ</t>
    </rPh>
    <phoneticPr fontId="2"/>
  </si>
  <si>
    <t>(6）請求書送付先情報</t>
    <rPh sb="3" eb="6">
      <t>セイキュウショ</t>
    </rPh>
    <rPh sb="6" eb="8">
      <t>ソウフ</t>
    </rPh>
    <rPh sb="8" eb="9">
      <t>サキ</t>
    </rPh>
    <phoneticPr fontId="2"/>
  </si>
  <si>
    <t>(7）特記事項（任意）</t>
    <rPh sb="8" eb="10">
      <t>ニンイ</t>
    </rPh>
    <phoneticPr fontId="2"/>
  </si>
  <si>
    <t>保険検査用</t>
    <rPh sb="0" eb="2">
      <t>ホケン</t>
    </rPh>
    <rPh sb="2" eb="5">
      <t>ケンサヨウ</t>
    </rPh>
    <phoneticPr fontId="2"/>
  </si>
  <si>
    <t>相同領域があるため、long PCRを行っています。</t>
  </si>
  <si>
    <t>TNXBの一部に相同領域があるため一部long PCRを行っています。</t>
  </si>
  <si>
    <t>IDUA</t>
  </si>
  <si>
    <t>IDS</t>
  </si>
  <si>
    <t>ARSB</t>
  </si>
  <si>
    <t>GUSB</t>
  </si>
  <si>
    <t>HYAL1</t>
  </si>
  <si>
    <t>GNPTAB,GNPTG</t>
  </si>
  <si>
    <t>GLA</t>
  </si>
  <si>
    <t>GAA</t>
  </si>
  <si>
    <t>SUMF1</t>
  </si>
  <si>
    <t>CTSA</t>
  </si>
  <si>
    <t>NEU1</t>
  </si>
  <si>
    <t>GLB1</t>
  </si>
  <si>
    <t>GALC</t>
  </si>
  <si>
    <t>ARSA</t>
  </si>
  <si>
    <t>ASAH1</t>
  </si>
  <si>
    <t>FUCA1</t>
  </si>
  <si>
    <t>AGA</t>
  </si>
  <si>
    <t>NAGA</t>
  </si>
  <si>
    <t>LIPA</t>
  </si>
  <si>
    <t>LAMP2</t>
  </si>
  <si>
    <t>SLC17A5</t>
  </si>
  <si>
    <t>CTNS</t>
  </si>
  <si>
    <t xml:space="preserve">フェニルケトン尿症遺伝子検査 </t>
  </si>
  <si>
    <t>PAH</t>
  </si>
  <si>
    <t xml:space="preserve">シトルリン血症（1型）遺伝子検査 </t>
  </si>
  <si>
    <t>ASS1</t>
  </si>
  <si>
    <t>SLC25A13,ASL</t>
  </si>
  <si>
    <t>アルギノコハク酸血症遺伝子検査</t>
  </si>
  <si>
    <t>ASL</t>
  </si>
  <si>
    <t>IVD</t>
  </si>
  <si>
    <t>HMG血症</t>
  </si>
  <si>
    <t>HMG血症遺伝子検査</t>
  </si>
  <si>
    <t>HMGCL</t>
  </si>
  <si>
    <t>HLCS,BTD</t>
  </si>
  <si>
    <t>グルタル酸血症1型</t>
  </si>
  <si>
    <t>グルタル酸血症1型遺伝子検査</t>
  </si>
  <si>
    <t>GCDH</t>
  </si>
  <si>
    <t>MCAD欠損症</t>
  </si>
  <si>
    <t>MCAD遺伝子検査</t>
  </si>
  <si>
    <t>ACADM</t>
  </si>
  <si>
    <t>VLCAD欠損症</t>
  </si>
  <si>
    <t>VLCAD遺伝子検査</t>
  </si>
  <si>
    <t>ACADVL</t>
  </si>
  <si>
    <t>CPT1欠損症</t>
  </si>
  <si>
    <t>CPT1欠損症遺伝子検査</t>
  </si>
  <si>
    <t>CPT1A</t>
  </si>
  <si>
    <t>CPT2,SLC25A20,SLC22A5</t>
  </si>
  <si>
    <t>BCKDHA,BCKDHB,DBT,DLD</t>
  </si>
  <si>
    <t xml:space="preserve">メチルマロン酸血症遺伝子検査 </t>
  </si>
  <si>
    <t>HADHA,HADHB,ACADVL</t>
  </si>
  <si>
    <t>OTC,NAGS,CPS1,SLC25A15,ARG1,ASS1,ASL</t>
  </si>
  <si>
    <t>尿素サイクル異常症遺伝子検査（OTC欠損症）</t>
  </si>
  <si>
    <t>OTC</t>
  </si>
  <si>
    <t>尿素サイクル異常症遺伝子検査（CPS1欠損症）</t>
  </si>
  <si>
    <t>CPS1</t>
  </si>
  <si>
    <t>Wilson病遺伝子検査</t>
  </si>
  <si>
    <t>ATP7B</t>
  </si>
  <si>
    <t>Menkes病遺伝子検査</t>
  </si>
  <si>
    <t>ATP7A</t>
  </si>
  <si>
    <t>ATP7A,ATP7B</t>
  </si>
  <si>
    <t>高IgM症候群遺伝子検査</t>
  </si>
  <si>
    <t>DNA修復異常症遺伝子検査</t>
  </si>
  <si>
    <t>シュワッハマン・ダイヤモンド症候群遺伝子検査</t>
  </si>
  <si>
    <t>高IgD症候群</t>
  </si>
  <si>
    <t>MVK</t>
  </si>
  <si>
    <t>化膿性無菌性関節炎･壊疽性膿皮症･アクネ症候群</t>
  </si>
  <si>
    <t>PSTPIP1</t>
  </si>
  <si>
    <t>NLRP3</t>
  </si>
  <si>
    <t>NLRC4,PLCG2,NLRP12</t>
  </si>
  <si>
    <t>マルファン症候群</t>
  </si>
  <si>
    <t>血管型エーラス・ダンロス症候群</t>
  </si>
  <si>
    <t>COL3A1</t>
  </si>
  <si>
    <t>ACTA2,MYH11,MYLK,TGFBR1,TGFBR2</t>
  </si>
  <si>
    <t>遺伝性自己炎症疾患遺伝子検査(panel1)</t>
  </si>
  <si>
    <t>ADA2,NLRC4,TNFAIP3</t>
  </si>
  <si>
    <t>DMD</t>
  </si>
  <si>
    <t>ALPL</t>
  </si>
  <si>
    <t>ファイファー症候群</t>
  </si>
  <si>
    <t>ファイファー症候群遺伝子検査</t>
  </si>
  <si>
    <t>FGFR2,FGFR1</t>
  </si>
  <si>
    <t>FGFR3</t>
  </si>
  <si>
    <t>クルーゾン症候群</t>
  </si>
  <si>
    <t>クルーゾン症候群遺伝子検査</t>
  </si>
  <si>
    <t>FGFR2,FGFR3</t>
  </si>
  <si>
    <t>アントレー・ビクスラー症候群</t>
  </si>
  <si>
    <t>アントレー・ビクスラー症候群遺伝子検査</t>
  </si>
  <si>
    <t>POR</t>
  </si>
  <si>
    <t>アペール症候群</t>
  </si>
  <si>
    <t>アペール症候群遺伝子検査</t>
  </si>
  <si>
    <t>FGFR2</t>
  </si>
  <si>
    <t>ロスムンド・トムソン症候群</t>
  </si>
  <si>
    <t>ロスムンド・トムソン症候群遺伝子検査</t>
  </si>
  <si>
    <t>ペリー症候群</t>
  </si>
  <si>
    <t>DCTN1</t>
  </si>
  <si>
    <t>PCDH19</t>
  </si>
  <si>
    <t>TNFRSF1A</t>
  </si>
  <si>
    <t>MEFV</t>
  </si>
  <si>
    <t>NSD1</t>
  </si>
  <si>
    <t>NFIX</t>
  </si>
  <si>
    <t>CPT2</t>
  </si>
  <si>
    <t>SLC25A20</t>
  </si>
  <si>
    <t>CPT1A,CPT2,SLC22A5</t>
  </si>
  <si>
    <t>SLC25A13</t>
  </si>
  <si>
    <t>ASS1,ASL</t>
  </si>
  <si>
    <t>GLDC,AMT,GCSH</t>
  </si>
  <si>
    <t>DLD</t>
  </si>
  <si>
    <t>ACAT1</t>
  </si>
  <si>
    <t>OXCT1,SLC16A1,HSD17B10</t>
  </si>
  <si>
    <t>OPA3,DNAJC19,SERAC1,CLPB,HTRA2,TIMM50</t>
  </si>
  <si>
    <t>ETFA,ETFB,ETFDH</t>
  </si>
  <si>
    <t>NR0B1</t>
  </si>
  <si>
    <t>NR5A1</t>
  </si>
  <si>
    <t>ATRX</t>
  </si>
  <si>
    <t>LMNA</t>
  </si>
  <si>
    <t>EPM2A,NHLRC1</t>
  </si>
  <si>
    <t>SPR</t>
  </si>
  <si>
    <t>ALADD_ALADD_v1</t>
  </si>
  <si>
    <t>DDC</t>
  </si>
  <si>
    <t>ENG,ACVRL1,SMAD4</t>
  </si>
  <si>
    <t>BMPR2</t>
  </si>
  <si>
    <t>KRAS,BRAF,MAP2K1,MAP2K2</t>
  </si>
  <si>
    <t>HRAS</t>
  </si>
  <si>
    <t>CHD7</t>
  </si>
  <si>
    <t>SLC7A7</t>
  </si>
  <si>
    <t>NOD2</t>
  </si>
  <si>
    <t>KAT6B</t>
  </si>
  <si>
    <t>AVPR2,AQP2</t>
  </si>
  <si>
    <t>AVP</t>
  </si>
  <si>
    <t>LPR_LPR_v4</t>
  </si>
  <si>
    <t>CYP27B1,VDR</t>
  </si>
  <si>
    <t>CYP3A4,CYP2R1</t>
  </si>
  <si>
    <t>ネイルパテラ症候群（爪膝蓋症候群）/LMX1B 関連腎症遺伝子検査</t>
  </si>
  <si>
    <t>LMX1B</t>
  </si>
  <si>
    <t>SLC2A1</t>
  </si>
  <si>
    <t>THRB</t>
  </si>
  <si>
    <t>EZH2</t>
  </si>
  <si>
    <t>RPS6KA3</t>
  </si>
  <si>
    <t>ZEB2</t>
  </si>
  <si>
    <t>HGG_HGG_v2</t>
  </si>
  <si>
    <t>G6PC,SLC37A4,AGL,PYGL,PHKA2,PHKB,PHKG2,GBE1</t>
  </si>
  <si>
    <t>GYS2</t>
  </si>
  <si>
    <t>MGG_MGG_v2</t>
  </si>
  <si>
    <t>AGL,GBE1,PHKA1</t>
  </si>
  <si>
    <t>GYS1,PYGM,PFKM,PGK1,PGAM2,LDHA,ALDOA,ENO3,PGM1</t>
  </si>
  <si>
    <t>PROC</t>
  </si>
  <si>
    <t>SERPINC1</t>
  </si>
  <si>
    <t>SCN1A,SCN1B,SCN2A,GABRG2</t>
  </si>
  <si>
    <t>SMARCB1,SMARCA4,SMARCE1,ARID1A,ARID1B,PHF6,SOX11</t>
  </si>
  <si>
    <t>KMT2D,KDM6A</t>
  </si>
  <si>
    <t>HIL_HIL_v5</t>
  </si>
  <si>
    <t>SFTPB,SFTPC,ABCA3,CSF2RA,CSF2RB</t>
  </si>
  <si>
    <t>NKX2-1,FOXF1,GATA2,OAS1,MARS1,FARSB,FARSA,TBX4</t>
  </si>
  <si>
    <t>COL1A1,COL1A2,PLOD1,ADAMTS2,CHST14,FKBP14,TNXB</t>
  </si>
  <si>
    <t>CFH,CFI,CD46,C3,CFB,THBD,DGKE</t>
  </si>
  <si>
    <t>CFHR5</t>
  </si>
  <si>
    <t>COL4A3,COL4A4,COL4A5</t>
  </si>
  <si>
    <t>CREBBP,EP300</t>
  </si>
  <si>
    <t>SLC22A5</t>
  </si>
  <si>
    <t>ABCD1</t>
  </si>
  <si>
    <t>PROS1</t>
  </si>
  <si>
    <t>NIPBL,SMC1A,RAD21,SMC3,HDAC8</t>
  </si>
  <si>
    <t>スミス・レムリ・オピッツ症候群遺伝子検査</t>
  </si>
  <si>
    <t>JAG1,NOTCH2</t>
  </si>
  <si>
    <t>根性点状軟骨異形成症１型</t>
  </si>
  <si>
    <t>根性点状軟骨異形成症１型遺伝子検査</t>
  </si>
  <si>
    <t>RCDP1_RCDP1_v1</t>
  </si>
  <si>
    <t>PEX7</t>
  </si>
  <si>
    <t>ARSL,EBP,MGP,NSDHL,LBR,GGCX,VKORC1,FAM20C</t>
  </si>
  <si>
    <t>結節性硬化症</t>
  </si>
  <si>
    <t>結節性硬化症遺伝子検査</t>
  </si>
  <si>
    <t>TSC_TSC_v2</t>
  </si>
  <si>
    <t>TSC1,TSC2</t>
  </si>
  <si>
    <t>縁取り空砲を伴う遠位型ミオパチー</t>
  </si>
  <si>
    <t>DMRV_DMRV_v1</t>
  </si>
  <si>
    <t>GNE</t>
  </si>
  <si>
    <t>ベスレムミオパチー</t>
  </si>
  <si>
    <t>ベスレムミオパチー遺伝子検査</t>
  </si>
  <si>
    <t>BTLM_BTLM_v1</t>
  </si>
  <si>
    <t>COL6A1,COL6A2,COL6A3</t>
  </si>
  <si>
    <t>過剰自己貪食を伴う X 連鎖性ミオパチー遺伝子検査</t>
  </si>
  <si>
    <t>XMEA_XMEA_v1</t>
  </si>
  <si>
    <t>VMA21</t>
  </si>
  <si>
    <t>先天性ミオパチー</t>
  </si>
  <si>
    <t>先天性ミオパチー遺伝子検査</t>
  </si>
  <si>
    <t>CM_CM_v1</t>
  </si>
  <si>
    <t>ACTA1,BIN1,CCDC78,CFL2,DNM2,KBTBD13,KLHL40,KLHL41,LMOD3,MTM1,MYF6,NEB,RYR1,SELENON,SPEG,TNNT1,TPM2,TPM3</t>
  </si>
  <si>
    <t>遺伝性周期性四肢麻痺</t>
  </si>
  <si>
    <t>遺伝性周期性四肢麻痺遺伝子検査</t>
  </si>
  <si>
    <t>PEP_PEP_v3</t>
  </si>
  <si>
    <t>CACNA1S,SCN4A,KCNJ2,KCNJ5</t>
  </si>
  <si>
    <t>ATP1A2</t>
  </si>
  <si>
    <t>非ジストロフィー性ミオトニー症候群</t>
  </si>
  <si>
    <t>非ジストロフィー性ミオトニー症候群遺伝子検査</t>
  </si>
  <si>
    <t>NDM_NDM_v2</t>
  </si>
  <si>
    <t>CLCN1,SCN4A</t>
  </si>
  <si>
    <t>ネフロン癆</t>
  </si>
  <si>
    <t>ネフロン癆遺伝子検査</t>
  </si>
  <si>
    <t>大理石骨病</t>
  </si>
  <si>
    <t>大理石骨病遺伝子検査</t>
  </si>
  <si>
    <t>MBD_MBD_v3</t>
  </si>
  <si>
    <t>TCIRG1,CLCN7,OSTM1,TNFSF11,TNFRSF11A,PLEKHM1,CA2,LRP5,IKBKG,FERMT3,RASGRP2</t>
  </si>
  <si>
    <t>タナトフォリック骨異形成症</t>
  </si>
  <si>
    <t>タナトフォリック骨異形成症遺伝子検査</t>
  </si>
  <si>
    <t>TD_TD_v1</t>
  </si>
  <si>
    <t>カーニー複合</t>
  </si>
  <si>
    <t>カーニー複合遺伝子検査</t>
  </si>
  <si>
    <t>CNC_CNC_v1</t>
  </si>
  <si>
    <t>PRKAR1A</t>
  </si>
  <si>
    <t>先天性グリコシルホスファチジルイノシトール欠損症</t>
  </si>
  <si>
    <t>先天性グリコシルホスファチジルイノシトール欠損症遺伝子検査</t>
  </si>
  <si>
    <t>IGD_IGD_v1</t>
  </si>
  <si>
    <t>PIGA,PIGY,PIGQ,PIGH,PIGC,PIGP,PIGL,PIGW,PIGM,PIGX,PIGV,PIGN,PIGB,PIGO,PIGF,PIGG,PIGZ,PIGK,PIGT,PIGS,GPAA1,PIGU,PGAP1,PGAP2,PGAP3,MPPE1,PGAP6</t>
  </si>
  <si>
    <t>進行性家族性肝内胆汁うっ滞症</t>
  </si>
  <si>
    <t>進行性家族性肝内胆汁うっ滞症遺伝子検査</t>
  </si>
  <si>
    <t>PFIC_PFIC_v1</t>
  </si>
  <si>
    <t>ATP8B1,ABCB11,ABCB4,TJP2,NR1H4,MYO5B</t>
  </si>
  <si>
    <t>嚢胞性線維症</t>
  </si>
  <si>
    <t>嚢胞性線維症遺伝子検査</t>
  </si>
  <si>
    <t>CF_CF_v1</t>
  </si>
  <si>
    <t>CFTR</t>
  </si>
  <si>
    <t>ペルオキシソーム形成異常症</t>
  </si>
  <si>
    <t>ペルオキシソーム形成異常症遺伝子検査</t>
  </si>
  <si>
    <t>PBD_PBD_v1</t>
  </si>
  <si>
    <t>PEX1,PEX2,PEX3,PEX5,PEX5L,PEX6,PEX7,PEX10,PEX12,PEX13,PEX14,PEX16,PEX19,PEX26</t>
  </si>
  <si>
    <t>ペルオキシソームβ酸化系酵素欠損症</t>
  </si>
  <si>
    <t>ペルオキシソームβ酸化系酵素欠損症遺伝子検査</t>
  </si>
  <si>
    <t>PBOED_PBOED_v1</t>
  </si>
  <si>
    <t>ACOX1,HSD17B4,SCP2,AMACR</t>
  </si>
  <si>
    <t>プラスマローゲン合成酵素欠損症</t>
  </si>
  <si>
    <t>プラスマローゲン合成酵素欠損症遺伝子検査</t>
  </si>
  <si>
    <t>RCDP234_RCDP234_v1</t>
  </si>
  <si>
    <t>GNPAT,AGPS,FAR1</t>
  </si>
  <si>
    <t>レフサム病</t>
  </si>
  <si>
    <t>レフサム病遺伝子検査</t>
  </si>
  <si>
    <t>RD_RD_v1</t>
  </si>
  <si>
    <t>PHYH</t>
  </si>
  <si>
    <t>原発性高シュウ酸尿症Ⅰ型</t>
  </si>
  <si>
    <t>原発性高シュウ酸尿症Ⅰ型遺伝子検査</t>
  </si>
  <si>
    <t>AGXT</t>
  </si>
  <si>
    <t>アカタラセミア</t>
  </si>
  <si>
    <t>アカタラセミア遺伝子検査</t>
  </si>
  <si>
    <t>ACTL_ACTL_v1</t>
  </si>
  <si>
    <t>CAT</t>
  </si>
  <si>
    <t>先天性葉酸吸収不全症</t>
  </si>
  <si>
    <t>先天性葉酸吸収不全症遺伝子検査</t>
  </si>
  <si>
    <t>HFM_HFM_v1</t>
  </si>
  <si>
    <t>SLC46A1</t>
  </si>
  <si>
    <t>家族性部分性脂肪萎縮症</t>
  </si>
  <si>
    <t>家族性部分性脂肪萎縮症遺伝子検査</t>
  </si>
  <si>
    <t>FPLD_FPLD_v1</t>
  </si>
  <si>
    <t>LMNA,PPARG,AKT2,ZMPSTE24,CIDEC,PLIN1,PSMB8</t>
  </si>
  <si>
    <t>アッシャー症候群（タイプ１、タイプ２、タイプ３）遺伝子検査</t>
  </si>
  <si>
    <t>USH_USH_v1</t>
  </si>
  <si>
    <t>MYO7A,USH1C,CDH23,PCDH15,USH1G,CIB2,USH2A,ADGRV1,WHRN,CLRN1</t>
  </si>
  <si>
    <t>遺伝性膵炎</t>
  </si>
  <si>
    <t>遺伝性膵炎遺伝子検査</t>
  </si>
  <si>
    <t>PRSS1,SPINK1</t>
  </si>
  <si>
    <t>シュワルツ・ヤンペル症候群</t>
  </si>
  <si>
    <t>シュワルツ・ヤンペル症候群遺伝子検査</t>
  </si>
  <si>
    <t>SJS_SJS_v1</t>
  </si>
  <si>
    <t>HSPG2,LIFR</t>
  </si>
  <si>
    <t>肥厚性皮膚骨膜症</t>
  </si>
  <si>
    <t>肥厚性皮膚骨膜症遺伝子検査</t>
  </si>
  <si>
    <t>PDP_PDP_v2</t>
  </si>
  <si>
    <t>SLCO2A1,HPGD</t>
  </si>
  <si>
    <t>脳クレアチン欠乏症候群</t>
  </si>
  <si>
    <t>脳クレアチン欠乏症候群遺伝子検査</t>
  </si>
  <si>
    <t>CCD_CCD_v3</t>
  </si>
  <si>
    <t>GAMT,GATM,SLC6A8</t>
  </si>
  <si>
    <t>禿頭と変形性脊椎症を伴う常染色体劣性白質脳症</t>
  </si>
  <si>
    <t>HTRA1</t>
  </si>
  <si>
    <t>皮質下梗塞と白質脳症を伴う常染色体優性脳動脈症</t>
  </si>
  <si>
    <t>皮質下梗塞と白質脳症を伴う常染色体優性脳動脈症遺伝子検査</t>
  </si>
  <si>
    <t>NOTCH3</t>
  </si>
  <si>
    <t>急性間欠性ポルフィリン症</t>
  </si>
  <si>
    <t>急性間欠性ポルフィリン症遺伝子検査</t>
  </si>
  <si>
    <t>PRP_AIP_v1</t>
  </si>
  <si>
    <t>HMBS</t>
  </si>
  <si>
    <t>遺伝性コプロポルフィリン症</t>
  </si>
  <si>
    <t>遺伝性コプロポルフィリン症遺伝子検査</t>
  </si>
  <si>
    <t>PRP_HCP_v1</t>
  </si>
  <si>
    <t>CPOX</t>
  </si>
  <si>
    <t>異型ポルフィリン症</t>
  </si>
  <si>
    <t>異型ポルフィリン症遺伝子検査</t>
  </si>
  <si>
    <t>PRP_VP_v1</t>
  </si>
  <si>
    <t>ALAD,ALAS2,CPOX,FECH,HMBS,UROD,UROS</t>
  </si>
  <si>
    <t>赤芽球性プロトポルフィリン症</t>
  </si>
  <si>
    <t>赤芽球性プロトポルフィリン症遺伝子検査</t>
  </si>
  <si>
    <t>PRP_EPP_v1</t>
  </si>
  <si>
    <t>FECH</t>
  </si>
  <si>
    <t>晩発性皮膚ポルフィリン症</t>
  </si>
  <si>
    <t>晩発性皮膚ポルフィリン症遺伝子検査</t>
  </si>
  <si>
    <t>PRP_PCT_v1</t>
  </si>
  <si>
    <t>ALAD,ALAS2,CPOX,FECH,HMBS,PPOX,UROS</t>
  </si>
  <si>
    <t>肝性骨髄性ポルフィリン症</t>
  </si>
  <si>
    <t>肝性骨髄性ポルフィリン症遺伝子検査</t>
  </si>
  <si>
    <t>PRP_HEP_v1</t>
  </si>
  <si>
    <t>先天性骨髄性ポルフィリン症</t>
  </si>
  <si>
    <t>先天性骨髄性ポルフィリン症遺伝子検査</t>
  </si>
  <si>
    <t>PRP_CEP_v1</t>
  </si>
  <si>
    <t>UROS</t>
  </si>
  <si>
    <t>Ｘ連鎖優性プロトポルフィリン症</t>
  </si>
  <si>
    <t>Ｘ連鎖優性プロトポルフィリン症遺伝子検査</t>
  </si>
  <si>
    <t>PRP_XLDP_v1</t>
  </si>
  <si>
    <t>ALAS2</t>
  </si>
  <si>
    <t>DMDに関しましては先にMLPA法をお勧めしております。MLPA法で単一エクソン欠失の結果となり、当該エクソン内のシークエンス異常の可能性を調べる目的の場合は、そのMLPA法の結果を備考欄にご記載ください。</t>
  </si>
  <si>
    <t>PROS1は相同領域があるため正確に解析できない可能性があります。</t>
  </si>
  <si>
    <t>DYT6ジストニア_PTD</t>
  </si>
  <si>
    <t>DYT8ジストニア_PNKD1</t>
  </si>
  <si>
    <t>DYT11ジストニア_MDS</t>
  </si>
  <si>
    <t>DYT12_RDP_AHC_CAPOS</t>
  </si>
  <si>
    <t>パントテン酸キナーゼ関連神経変性症_NBIA1</t>
  </si>
  <si>
    <t>ビタミンD依存性くる病_骨軟化症</t>
  </si>
  <si>
    <t>シトルリン血症1型</t>
  </si>
  <si>
    <t>過剰自己貪食を伴うX連鎖性ミオパチー</t>
  </si>
  <si>
    <t>中條_西村症候群</t>
  </si>
  <si>
    <t>β_ケトチオラーゼ欠損症</t>
  </si>
  <si>
    <t>ATR_X症候群</t>
  </si>
  <si>
    <t>芳香族L_アミノ酸脱炭酸酵素欠損症</t>
  </si>
  <si>
    <t>OCTN_2異常症</t>
  </si>
  <si>
    <t>肝型糖原病</t>
  </si>
  <si>
    <t>筋型糖原病</t>
  </si>
  <si>
    <t>MTP_LCHAD_欠損症</t>
  </si>
  <si>
    <t>ネイルパテラ症候群_爪膝蓋症候群__LMX1B関連腎症</t>
  </si>
  <si>
    <t>デュシェンヌ型筋ジストロフィー_ベッカー型筋ジストロフィー</t>
  </si>
  <si>
    <t>肺胞蛋白症</t>
    <phoneticPr fontId="2"/>
  </si>
  <si>
    <t>先天異常症候群_コルネリア・デランゲ症候群</t>
    <phoneticPr fontId="2"/>
  </si>
  <si>
    <t>先天異常症候群_スミス・レムリ・オピッツ症候群</t>
    <phoneticPr fontId="2"/>
  </si>
  <si>
    <t>アッシャー症候群_タイプ１_タイプ２_タイプ３</t>
    <phoneticPr fontId="2"/>
  </si>
  <si>
    <t>ALAD,ALAS2,CPOX,FECH,PPOX,UROD,UROS</t>
  </si>
  <si>
    <t>ALAD,ALAS2,FECH,HMBS,PPOX,UROD,UROS</t>
  </si>
  <si>
    <t>PPOX</t>
  </si>
  <si>
    <t>ALAD,ALAS2,CPOX,HMBS,PPOX,UROD,UROS</t>
  </si>
  <si>
    <t>UROD</t>
  </si>
  <si>
    <t>ALAD,ALAS2,CPOX,FECH,HMBS,PPOX,UROD</t>
  </si>
  <si>
    <t>ALAD,CPOX,FECH,HMBS,PPOX,UROD,UROS</t>
  </si>
  <si>
    <t>いわゆるSLC25A13のIVS16ins3kbについては、全長解析は行いませんが、存在の有無は検査対象内です。</t>
  </si>
  <si>
    <t>GCH1,PCBD1,PTS,QDPR,SPR,DNAJC12</t>
  </si>
  <si>
    <t>HGP_HGP_v2</t>
  </si>
  <si>
    <t>ZMPSTE24</t>
  </si>
  <si>
    <t>ABCC6</t>
  </si>
  <si>
    <t>CADASIL_CADASIL_v3</t>
  </si>
  <si>
    <t>ABCC6,COL4A1,COL4A2,TREX1,HTRA1</t>
  </si>
  <si>
    <t>那須・ハコラ病</t>
  </si>
  <si>
    <t>那須・ハコラ病遺伝子検査</t>
  </si>
  <si>
    <t>NHD_NHD_v1</t>
  </si>
  <si>
    <t>TYROBP,TREM2</t>
  </si>
  <si>
    <t>カナバン病</t>
  </si>
  <si>
    <t>カナバン病遺伝子検査</t>
  </si>
  <si>
    <t>CNV_CNV_v1</t>
  </si>
  <si>
    <t>ASPA</t>
  </si>
  <si>
    <t>家族性良性慢性天疱瘡</t>
  </si>
  <si>
    <t>家族性良性慢性天疱瘡遺伝子検査</t>
  </si>
  <si>
    <t>HHD_HHD_v1</t>
  </si>
  <si>
    <t>ATP2C1</t>
  </si>
  <si>
    <t>ATP2A2</t>
  </si>
  <si>
    <t>先天性無痛無汗症</t>
  </si>
  <si>
    <t>先天性無痛無汗症遺伝子検査</t>
  </si>
  <si>
    <t>CIPA_CIPA_v1</t>
  </si>
  <si>
    <t>NTRK1,NGF,SCN9A</t>
  </si>
  <si>
    <t>先天性大脳白質形成不全症</t>
  </si>
  <si>
    <t>先天性大脳白質形成不全症遺伝子検査</t>
  </si>
  <si>
    <t>HML_HML_v1</t>
  </si>
  <si>
    <t>PLP1,GJC2,TUBB4A,MBP,SLC16A2,HSPD1,SLC17A5,POLR3B,FAM126A,POLR3A,SOX10</t>
  </si>
  <si>
    <t>栄養障害型表皮水疱症</t>
  </si>
  <si>
    <t>栄養障害型表皮水疱症遺伝子検査</t>
  </si>
  <si>
    <t>COL7A1</t>
  </si>
  <si>
    <t>ABCC6(NM_001171)ex1-9は相同領域を認めるため、報告対象外です。</t>
  </si>
  <si>
    <t>神経軸索スフェロイド形成を伴う遺伝性びまん性白質脳症</t>
  </si>
  <si>
    <t>神経軸索スフェロイド形成を伴う遺伝性びまん性白質脳症遺伝子検査</t>
  </si>
  <si>
    <t>HDLS_HDLS_v1</t>
  </si>
  <si>
    <t>CSF1R</t>
  </si>
  <si>
    <t>OIP_OIP_v5</t>
  </si>
  <si>
    <t>選択してください</t>
    <rPh sb="0" eb="2">
      <t>センタク</t>
    </rPh>
    <phoneticPr fontId="2"/>
  </si>
  <si>
    <t>遺伝子検査名：</t>
    <rPh sb="0" eb="3">
      <t>イデンシ</t>
    </rPh>
    <rPh sb="3" eb="5">
      <t>ケンサ</t>
    </rPh>
    <rPh sb="5" eb="6">
      <t>メイ</t>
    </rPh>
    <phoneticPr fontId="2"/>
  </si>
  <si>
    <t>検査コード番号：</t>
    <phoneticPr fontId="2"/>
  </si>
  <si>
    <t>シート「遺伝子検査一覧表」にてご希望の検査のA列を「〇」に選択ください。</t>
    <rPh sb="4" eb="7">
      <t>イデンシ</t>
    </rPh>
    <rPh sb="7" eb="9">
      <t>ケンサ</t>
    </rPh>
    <rPh sb="9" eb="11">
      <t>イチラン</t>
    </rPh>
    <rPh sb="11" eb="12">
      <t>ヒョウ</t>
    </rPh>
    <rPh sb="16" eb="18">
      <t>キボウ</t>
    </rPh>
    <rPh sb="19" eb="21">
      <t>ケンサ</t>
    </rPh>
    <rPh sb="23" eb="24">
      <t>レツ</t>
    </rPh>
    <rPh sb="29" eb="31">
      <t>センタク</t>
    </rPh>
    <phoneticPr fontId="2"/>
  </si>
  <si>
    <t>〇は一つにしてください</t>
    <rPh sb="2" eb="3">
      <t>ヒト</t>
    </rPh>
    <phoneticPr fontId="2"/>
  </si>
  <si>
    <t>(5）日本医学会「医療における遺伝学的検査・診断に関するガイドライン(2022年3月改定)」の遵守事項の確認</t>
    <phoneticPr fontId="2"/>
  </si>
  <si>
    <t>1.検査前に被験者等に対して、検査の意義や目的、検査結果が血縁者に影響を与えうる可能性などについて十分な説明を行い、書面による同意・了解(インフォームド・コンセント、インフォームドアセント)を得た。</t>
    <phoneticPr fontId="2"/>
  </si>
  <si>
    <t>2.結果の解釈や遺伝カウンセリング等を実施できる、あるいは必要に応じて専門家の支援が受けられる体制である。</t>
    <phoneticPr fontId="2"/>
  </si>
  <si>
    <t>3.本検査結果のみではなく、臨床医学的な情報を含め総合的に診断を行うことできる。</t>
    <phoneticPr fontId="2"/>
  </si>
  <si>
    <t>遺伝学的検査依頼書</t>
    <phoneticPr fontId="2"/>
  </si>
  <si>
    <t>「希望なし」はNGSのデータに見慣れている方向けです。バリアントが病的であるかどうかのご判断もご自身で行う必要があります。</t>
    <rPh sb="44" eb="46">
      <t>ハンダン</t>
    </rPh>
    <rPh sb="48" eb="50">
      <t>ジシン</t>
    </rPh>
    <rPh sb="51" eb="52">
      <t>オコナ</t>
    </rPh>
    <rPh sb="53" eb="55">
      <t>ヒツヨウ</t>
    </rPh>
    <phoneticPr fontId="2"/>
  </si>
  <si>
    <t>HP_HP_v3</t>
  </si>
  <si>
    <t>CFTR,CPA1,CTRC,TRPV6</t>
  </si>
  <si>
    <t>遺伝性膵炎</t>
    <phoneticPr fontId="1"/>
  </si>
  <si>
    <t>先天性筋無力症候群遺伝子検査</t>
  </si>
  <si>
    <t>CMS_CMS_v2</t>
  </si>
  <si>
    <t>AGRN,ALG14,ALG2,CHAT,CHRNA1,CHRNB1,CHRND,CHRNE,COLQ,DOK7,DPAGT1,GFPT1,LAMB2,LRP4,MUSK,PLEC,PREPL,RAPSN,SCN4A</t>
  </si>
  <si>
    <t>COL13A1,SLC18A3,SLC25A1,SLC5A7,TOR1AIP1,VAMP1</t>
  </si>
  <si>
    <t>栄養障害型表皮水疱症</t>
    <phoneticPr fontId="1"/>
  </si>
  <si>
    <t>先天性筋無力症候群</t>
    <phoneticPr fontId="1"/>
  </si>
  <si>
    <t>IKBKGに関しては相同領域があるため、次世代シークエンサーに加え、long PCR後sanger法にてもバリアントを確認していますが、IKBKGのex3-ex10の大欠失の検出は不可能です。</t>
  </si>
  <si>
    <t>IMD_UCD_v5</t>
  </si>
  <si>
    <t>CPT2_CPT2_v2</t>
  </si>
  <si>
    <t>CPT1A,SLC25A20,SLC22A5,ACADVL,ETFA,ETFB,ETFDH,FLAD1,SLC25A32,SLC52A1,SLC52A2,SLC52A3</t>
  </si>
  <si>
    <t>GA2_GA2_v2</t>
  </si>
  <si>
    <t>FLAD1,SLC25A32,SLC52A1,SLC52A2,SLC52A3,ACADVL,CPT2,CPT1A,SLC25A20,SLC22A5</t>
  </si>
  <si>
    <t>IMD_VLC_v2</t>
  </si>
  <si>
    <t>CPT2,CPT1A,SLC25A20,SLC22A5,ETFA,ETFB,ETFDH,FLAD1,SLC25A32,SLC52A1,SLC52A2,SLC52A3</t>
  </si>
  <si>
    <t>VLCAD欠損症</t>
    <phoneticPr fontId="1"/>
  </si>
  <si>
    <t>尿素サイクル異常症</t>
    <phoneticPr fontId="1"/>
  </si>
  <si>
    <t>CPT2欠損症</t>
    <phoneticPr fontId="1"/>
  </si>
  <si>
    <t>グルタル酸血症２型</t>
    <phoneticPr fontId="1"/>
  </si>
  <si>
    <t>PH1_PH1_v2</t>
  </si>
  <si>
    <t>GRHPR,HOGA1</t>
  </si>
  <si>
    <t>原発性高シュウ酸尿症Ⅰ型</t>
    <phoneticPr fontId="1"/>
  </si>
  <si>
    <t>FKTNの3’非翻訳領域における3kbのレトロトランスポゾン挿入変異は全長解析はしませんが、homozygousまたはheterozygousで認められる場合には報告書に記載します。</t>
  </si>
  <si>
    <t>ヌーナン症候群</t>
    <phoneticPr fontId="1"/>
  </si>
  <si>
    <t>神経セロイドリポフスチン症遺伝子検査</t>
  </si>
  <si>
    <t>LSD_NCL_v1</t>
  </si>
  <si>
    <t>PPT1,TPP1,CLN3,CLN6,DNAJC5,CLN5,MFSD8,CLN8,CTSD,GRN,ATP13A2,CTSF,KCTD7</t>
  </si>
  <si>
    <t>ライソゾーム病</t>
    <phoneticPr fontId="1"/>
  </si>
  <si>
    <t>血管型エーラス・ダンロス症候群</t>
    <phoneticPr fontId="1"/>
  </si>
  <si>
    <t>家族性大動脈瘤・解離</t>
    <phoneticPr fontId="1"/>
  </si>
  <si>
    <t>おひとり様の情報でお願いします。</t>
    <phoneticPr fontId="2"/>
  </si>
  <si>
    <t>報告書には記載しません。解析時の参考にさせて頂きます。</t>
    <rPh sb="0" eb="3">
      <t>ホウコクショ</t>
    </rPh>
    <rPh sb="5" eb="7">
      <t>キサイ</t>
    </rPh>
    <rPh sb="12" eb="14">
      <t>カイセキ</t>
    </rPh>
    <rPh sb="14" eb="15">
      <t>ジ</t>
    </rPh>
    <rPh sb="16" eb="18">
      <t>サンコウ</t>
    </rPh>
    <rPh sb="22" eb="23">
      <t>イタダ</t>
    </rPh>
    <phoneticPr fontId="2"/>
  </si>
  <si>
    <t>整数で入力して下さい。報告書には記載しません。解析時の参考にさせていただきます。</t>
    <rPh sb="0" eb="2">
      <t>セイスウ</t>
    </rPh>
    <rPh sb="3" eb="5">
      <t>ニュウリョク</t>
    </rPh>
    <rPh sb="7" eb="8">
      <t>クダ</t>
    </rPh>
    <rPh sb="11" eb="14">
      <t>ホウコクショ</t>
    </rPh>
    <rPh sb="16" eb="18">
      <t>キサイ</t>
    </rPh>
    <rPh sb="23" eb="26">
      <t>カイセキジ</t>
    </rPh>
    <rPh sb="27" eb="29">
      <t>サンコウ</t>
    </rPh>
    <phoneticPr fontId="2"/>
  </si>
  <si>
    <r>
      <t xml:space="preserve">
</t>
    </r>
    <r>
      <rPr>
        <b/>
        <sz val="10.5"/>
        <rFont val="ＭＳ ゴシック"/>
        <family val="3"/>
        <charset val="128"/>
      </rPr>
      <t>「希望あり」の場合：</t>
    </r>
    <r>
      <rPr>
        <sz val="10.5"/>
        <rFont val="ＭＳ ゴシック"/>
        <family val="3"/>
        <charset val="128"/>
      </rPr>
      <t xml:space="preserve">専門医から臨床症状についての問い合わせがある可能性があります。
　　　　　　　　　　　そのため弊所から担当医の先生のメールアドレスを専門医に必要があれば提示する可能性があります。
</t>
    </r>
    <r>
      <rPr>
        <b/>
        <sz val="10.5"/>
        <rFont val="ＭＳ ゴシック"/>
        <family val="3"/>
        <charset val="128"/>
      </rPr>
      <t>「希望なし」の場合：</t>
    </r>
    <r>
      <rPr>
        <sz val="10.5"/>
        <rFont val="ＭＳ ゴシック"/>
        <family val="3"/>
        <charset val="128"/>
      </rPr>
      <t>bam fileとバリアント一覧Excelファイルをお送りします。</t>
    </r>
    <rPh sb="2" eb="4">
      <t>キボウ</t>
    </rPh>
    <rPh sb="8" eb="10">
      <t>バアイ</t>
    </rPh>
    <rPh sb="11" eb="13">
      <t>センモン</t>
    </rPh>
    <rPh sb="13" eb="14">
      <t>イ</t>
    </rPh>
    <rPh sb="16" eb="20">
      <t>リンショウショウジョウ</t>
    </rPh>
    <rPh sb="25" eb="26">
      <t>ト</t>
    </rPh>
    <rPh sb="27" eb="28">
      <t>ア</t>
    </rPh>
    <rPh sb="33" eb="36">
      <t>カノウセイ</t>
    </rPh>
    <phoneticPr fontId="2"/>
  </si>
  <si>
    <t>造血幹細胞移植後ではありませんか？
血液での検査は不適です。ご相談ください。</t>
    <rPh sb="0" eb="8">
      <t>ゾウケツカンサイボウイショクゴ</t>
    </rPh>
    <rPh sb="31" eb="33">
      <t>ソウダン</t>
    </rPh>
    <phoneticPr fontId="2"/>
  </si>
  <si>
    <t>【年間契約締結済機関様で別請求を希望される場合】</t>
    <phoneticPr fontId="2"/>
  </si>
  <si>
    <t>　(例)「契約分とは別請求希望」や「研究費支払」など                   </t>
    <phoneticPr fontId="2"/>
  </si>
  <si>
    <t xml:space="preserve">　　※ 請求書宛名に指定がある場合はご記載下さい。（記載なしの場合通常請求時の機関様名）    </t>
    <phoneticPr fontId="2"/>
  </si>
  <si>
    <t>（契約形態：都度納品見積請求機関様の場合は記載不要です。ご依頼分毎に請求となります。）</t>
    <phoneticPr fontId="2"/>
  </si>
  <si>
    <t>通常は全部署のご依頼分を月末にまとめてご請求となりますが、</t>
    <phoneticPr fontId="2"/>
  </si>
  <si>
    <t>別請求をご希望の場合は検査依頼書の特記事項へ例を参考にご記載下さい。</t>
    <rPh sb="5" eb="7">
      <t>キボウ</t>
    </rPh>
    <phoneticPr fontId="2"/>
  </si>
  <si>
    <r>
      <rPr>
        <sz val="10.5"/>
        <rFont val="ＭＳ ゴシック"/>
        <family val="3"/>
        <charset val="128"/>
      </rPr>
      <t xml:space="preserve"> チェックボックスにチェックを入れて下さい</t>
    </r>
    <r>
      <rPr>
        <sz val="10.5"/>
        <color rgb="FFFF0000"/>
        <rFont val="ＭＳ ゴシック"/>
        <family val="3"/>
        <charset val="128"/>
      </rPr>
      <t>（必須）</t>
    </r>
    <rPh sb="15" eb="16">
      <t>イ</t>
    </rPh>
    <rPh sb="18" eb="19">
      <t>クダ</t>
    </rPh>
    <rPh sb="22" eb="24">
      <t>ヒッス</t>
    </rPh>
    <phoneticPr fontId="2"/>
  </si>
  <si>
    <r>
      <t xml:space="preserve">半角英数字で4～10桁でお願いします。個人名などが類推できるものはご遠慮下さい。 </t>
    </r>
    <r>
      <rPr>
        <b/>
        <sz val="11"/>
        <color rgb="FFFF0000"/>
        <rFont val="ＭＳ Ｐゴシック"/>
        <family val="3"/>
        <charset val="128"/>
        <scheme val="minor"/>
      </rPr>
      <t xml:space="preserve">
</t>
    </r>
    <r>
      <rPr>
        <b/>
        <u/>
        <sz val="11"/>
        <color rgb="FFFF0000"/>
        <rFont val="ＭＳ Ｐゴシック"/>
        <family val="3"/>
        <charset val="128"/>
        <scheme val="minor"/>
      </rPr>
      <t>匿名化ID禁止文字</t>
    </r>
    <r>
      <rPr>
        <b/>
        <u/>
        <sz val="11"/>
        <rFont val="ＭＳ Ｐゴシック"/>
        <family val="3"/>
        <charset val="128"/>
        <scheme val="minor"/>
      </rPr>
      <t xml:space="preserve"> @ # % ?  ( )  [ ]  /  \  =  +  &lt; &gt;  :  ;  "  '  ,  *  ^  |  &amp;  .　などの記号</t>
    </r>
    <r>
      <rPr>
        <b/>
        <sz val="11"/>
        <rFont val="ＭＳ Ｐゴシック"/>
        <family val="3"/>
        <charset val="128"/>
        <scheme val="minor"/>
      </rPr>
      <t xml:space="preserve">
</t>
    </r>
    <r>
      <rPr>
        <b/>
        <u/>
        <sz val="11"/>
        <rFont val="ＭＳ Ｐゴシック"/>
        <family val="3"/>
        <charset val="128"/>
        <scheme val="minor"/>
      </rPr>
      <t>[0ゼロ]から始まるID、スペース、ハイフン、アンダーバーも使用できません</t>
    </r>
    <r>
      <rPr>
        <u/>
        <sz val="11"/>
        <rFont val="ＭＳ Ｐゴシック"/>
        <family val="3"/>
        <charset val="128"/>
        <scheme val="minor"/>
      </rPr>
      <t>。</t>
    </r>
    <r>
      <rPr>
        <sz val="11"/>
        <rFont val="ＭＳ Ｐゴシック"/>
        <family val="3"/>
        <charset val="128"/>
        <scheme val="minor"/>
      </rPr>
      <t xml:space="preserve">
</t>
    </r>
    <r>
      <rPr>
        <sz val="11"/>
        <color rgb="FFFF0000"/>
        <rFont val="ＭＳ Ｐゴシック"/>
        <family val="3"/>
        <charset val="128"/>
        <scheme val="minor"/>
      </rPr>
      <t>同じ患者様で追加の検査の場合は特記事項欄に「同じIDで追加の検査」とご記載ください。</t>
    </r>
    <rPh sb="42" eb="44">
      <t>トクメイ</t>
    </rPh>
    <rPh sb="44" eb="45">
      <t>カ</t>
    </rPh>
    <rPh sb="120" eb="122">
      <t>キゴウ</t>
    </rPh>
    <rPh sb="177" eb="182">
      <t>トッキジコウラン</t>
    </rPh>
    <phoneticPr fontId="2"/>
  </si>
  <si>
    <t>臨床症状や家族診断歴は結果報告のコメント記載の参考にします。</t>
    <rPh sb="0" eb="2">
      <t>リンショウ</t>
    </rPh>
    <rPh sb="2" eb="4">
      <t>ショウジョウ</t>
    </rPh>
    <rPh sb="5" eb="7">
      <t>カゾク</t>
    </rPh>
    <rPh sb="7" eb="9">
      <t>シンダン</t>
    </rPh>
    <rPh sb="9" eb="10">
      <t>レキ</t>
    </rPh>
    <rPh sb="11" eb="13">
      <t>ケッカ</t>
    </rPh>
    <rPh sb="13" eb="15">
      <t>ホウコク</t>
    </rPh>
    <rPh sb="20" eb="22">
      <t>キサイ</t>
    </rPh>
    <rPh sb="23" eb="25">
      <t>サンコウ</t>
    </rPh>
    <phoneticPr fontId="2"/>
  </si>
  <si>
    <t>BOR_BOR_v2</t>
  </si>
  <si>
    <t>EYA1,SIX1,SALL1,SIX5</t>
  </si>
  <si>
    <t>NPHP_NPHP_v3</t>
  </si>
  <si>
    <t>NPHP1,INVS,NPHP3,NPHP4,IQCB1,CEP290,GLIS2,RPGRIP1L,NEK8,SDCCAG8,TMEM67,ANKS6,CEP83,CEP164,DCDC2,IFT172,TTC21B,WDR19,ZNF423,TRAF3IP1,AHI1,CC2D2A,MAPKBP1,SLC41A1,XPNPEP3</t>
  </si>
  <si>
    <t>AUR_AUR_v2</t>
  </si>
  <si>
    <t>MC2R,MRAP,AAAS,NNT,TXNRD2</t>
  </si>
  <si>
    <t>副腎皮質刺激ホルモン不応症</t>
    <phoneticPr fontId="1"/>
  </si>
  <si>
    <t>ネフロン癆</t>
    <phoneticPr fontId="1"/>
  </si>
  <si>
    <t>IMD_PKU_v4</t>
  </si>
  <si>
    <t>MCCC1,MCCC2</t>
  </si>
  <si>
    <t>MTP（LCHAD ）遺伝子検査</t>
  </si>
  <si>
    <t>IKBKG,NFKBIA,IKBKB,ORAI1</t>
  </si>
  <si>
    <t>メチルグルタコン酸尿症遺伝子検査</t>
  </si>
  <si>
    <t>AUH,TAFAZZIN</t>
  </si>
  <si>
    <t>NOO_NOO_v4</t>
  </si>
  <si>
    <t>HRAS,MAP2K1,MAP2K2,PPP1CB</t>
  </si>
  <si>
    <t>SERPINH1,SP7,TMEM38B,WNT1,CREB3L1,SPARC,TENT5A,MBTPS2,MESD,KDELR2,CCDC134</t>
  </si>
  <si>
    <t>福山型先天性筋ジストロフィー遺伝子検査</t>
  </si>
  <si>
    <t>縁取り空胞を伴う遠位型ミオパチー遺伝子検査</t>
  </si>
  <si>
    <t>ADSS1</t>
  </si>
  <si>
    <t>LRP6,SNX10,SOST,SLC4A2</t>
  </si>
  <si>
    <t>線毛機能不全症候群遺伝子検査</t>
  </si>
  <si>
    <t>脳内鉄沈着神経変性症遺伝子検査</t>
  </si>
  <si>
    <t>NBIA_NBIA_v2</t>
  </si>
  <si>
    <t>ATP13A2,C19orf12,CP,DCAF17,FA2H,FTL,PANK2,PLA2G6,WDR45,COASY</t>
  </si>
  <si>
    <t>遺伝性ジストニア遺伝子検査</t>
  </si>
  <si>
    <t>DYT_DYT_v1</t>
  </si>
  <si>
    <t>神経線維腫症遺伝子検査</t>
  </si>
  <si>
    <t>NF_NF_v3</t>
  </si>
  <si>
    <t>NF1,NF2,SPRED1,SMARCB1,LZTR1</t>
  </si>
  <si>
    <t>アレキサンダー病遺伝子検査</t>
  </si>
  <si>
    <t>ALXDRD_ALXDRD_v2</t>
  </si>
  <si>
    <t>GFAP</t>
  </si>
  <si>
    <t>非特異性多発性小腸潰瘍症遺伝子検査</t>
  </si>
  <si>
    <t>CEAS_CEAS_v2</t>
  </si>
  <si>
    <t>SLCO2A1</t>
  </si>
  <si>
    <t>TRPV4異常症遺伝子検査</t>
  </si>
  <si>
    <t>TRPV4_TRPV4_v2</t>
  </si>
  <si>
    <t>TRPV4</t>
  </si>
  <si>
    <t>フェニルケトン尿症</t>
    <phoneticPr fontId="1"/>
  </si>
  <si>
    <t>ホモシスチン尿症</t>
    <phoneticPr fontId="1"/>
  </si>
  <si>
    <t>アルギノコハク酸血症</t>
    <phoneticPr fontId="1"/>
  </si>
  <si>
    <t>イソ吉草酸血症</t>
    <phoneticPr fontId="1"/>
  </si>
  <si>
    <t>HMG血症</t>
    <phoneticPr fontId="1"/>
  </si>
  <si>
    <t>複合カルボキシラーゼ欠損症</t>
    <phoneticPr fontId="1"/>
  </si>
  <si>
    <t>グルタル酸血症1型</t>
    <phoneticPr fontId="1"/>
  </si>
  <si>
    <t>MCAD欠損症</t>
    <phoneticPr fontId="1"/>
  </si>
  <si>
    <t>CPT1欠損症</t>
    <phoneticPr fontId="1"/>
  </si>
  <si>
    <t>メープルシロップ尿症</t>
    <phoneticPr fontId="1"/>
  </si>
  <si>
    <t>メチルマロン酸血症</t>
    <phoneticPr fontId="1"/>
  </si>
  <si>
    <t>プロピオン酸血症</t>
    <phoneticPr fontId="1"/>
  </si>
  <si>
    <t>メチルクロトニルグリシン尿症</t>
    <phoneticPr fontId="1"/>
  </si>
  <si>
    <t>MTP_LCHAD_欠損症</t>
    <phoneticPr fontId="1"/>
  </si>
  <si>
    <t>先天性銅代謝異常症</t>
    <phoneticPr fontId="1"/>
  </si>
  <si>
    <t>原発性免疫不全症候群</t>
    <phoneticPr fontId="1"/>
  </si>
  <si>
    <t>高IgD症候群</t>
    <phoneticPr fontId="1"/>
  </si>
  <si>
    <t>化膿性無菌性関節炎･壊疽性膿皮症･アクネ症候群</t>
    <phoneticPr fontId="1"/>
  </si>
  <si>
    <t>クリオピリン関連周期熱症候群</t>
    <phoneticPr fontId="1"/>
  </si>
  <si>
    <t>遺伝性自己炎症疾患</t>
    <phoneticPr fontId="1"/>
  </si>
  <si>
    <t>デュシェンヌ型筋ジストロフィー_ベッカー型筋ジストロフィー</t>
    <phoneticPr fontId="1"/>
  </si>
  <si>
    <t>低ホスファターゼ症</t>
    <phoneticPr fontId="1"/>
  </si>
  <si>
    <t>ファイファー症候群</t>
    <phoneticPr fontId="1"/>
  </si>
  <si>
    <t>クルーゾン症候群</t>
    <phoneticPr fontId="1"/>
  </si>
  <si>
    <t>アントレー・ビクスラー症候群</t>
    <phoneticPr fontId="1"/>
  </si>
  <si>
    <t>アペール症候群</t>
    <phoneticPr fontId="1"/>
  </si>
  <si>
    <t>ロスムンド・トムソン症候群</t>
    <phoneticPr fontId="1"/>
  </si>
  <si>
    <t>PCDH19関連症候群</t>
    <phoneticPr fontId="1"/>
  </si>
  <si>
    <t>TNF受容体関連周期性症候群</t>
    <phoneticPr fontId="1"/>
  </si>
  <si>
    <t>家族性地中海熱</t>
    <phoneticPr fontId="1"/>
  </si>
  <si>
    <t>ソトス症候群</t>
    <phoneticPr fontId="1"/>
  </si>
  <si>
    <t>CACT欠損症</t>
    <phoneticPr fontId="1"/>
  </si>
  <si>
    <t>シトリン欠損症</t>
    <phoneticPr fontId="1"/>
  </si>
  <si>
    <t>非ケトーシス型高グリシン血症</t>
    <phoneticPr fontId="1"/>
  </si>
  <si>
    <t>β-ケトチオラーゼ欠損症</t>
    <phoneticPr fontId="1"/>
  </si>
  <si>
    <t>メチルグルタコン酸尿症</t>
    <phoneticPr fontId="1"/>
  </si>
  <si>
    <t>先天性副腎低形成症</t>
    <phoneticPr fontId="1"/>
  </si>
  <si>
    <t>ATR-X症候群</t>
    <phoneticPr fontId="1"/>
  </si>
  <si>
    <t>ハッチンソン・ギルフォード症候群</t>
    <phoneticPr fontId="1"/>
  </si>
  <si>
    <t>軟骨無形成症</t>
    <phoneticPr fontId="1"/>
  </si>
  <si>
    <t>ラフォラ病</t>
    <phoneticPr fontId="1"/>
  </si>
  <si>
    <t>セピアプテリン還元酵素欠損症</t>
    <phoneticPr fontId="1"/>
  </si>
  <si>
    <t>芳香族L-アミノ酸脱炭酸酵素欠損症</t>
    <phoneticPr fontId="1"/>
  </si>
  <si>
    <t>オスラー病</t>
    <phoneticPr fontId="1"/>
  </si>
  <si>
    <t>CFC症候群</t>
    <phoneticPr fontId="1"/>
  </si>
  <si>
    <t>コステロ症候群</t>
    <phoneticPr fontId="1"/>
  </si>
  <si>
    <t>チャージ症候群</t>
    <phoneticPr fontId="1"/>
  </si>
  <si>
    <t>リジン尿性蛋白不耐症</t>
    <phoneticPr fontId="1"/>
  </si>
  <si>
    <t>ブラウ症候群</t>
    <phoneticPr fontId="1"/>
  </si>
  <si>
    <t>鰓耳腎症候群</t>
    <phoneticPr fontId="1"/>
  </si>
  <si>
    <t>ヤング・シンプソン症候群</t>
    <phoneticPr fontId="1"/>
  </si>
  <si>
    <t>先天性腎性尿崩症</t>
    <phoneticPr fontId="1"/>
  </si>
  <si>
    <t>ビタミンD依存性くる病_骨軟化症</t>
    <phoneticPr fontId="1"/>
  </si>
  <si>
    <t>グルコーストランスポーター1欠損症</t>
    <phoneticPr fontId="1"/>
  </si>
  <si>
    <t>甲状腺ホルモン不応症</t>
    <phoneticPr fontId="1"/>
  </si>
  <si>
    <t>ウィーバー症候群</t>
    <phoneticPr fontId="1"/>
  </si>
  <si>
    <t>コフィン・ローリー症候群</t>
    <phoneticPr fontId="1"/>
  </si>
  <si>
    <t>モワット・ウィルソン症候群</t>
    <phoneticPr fontId="1"/>
  </si>
  <si>
    <t>先天性プロテインC欠乏症</t>
    <phoneticPr fontId="1"/>
  </si>
  <si>
    <t>先天性アンチトロンビン欠乏症</t>
    <phoneticPr fontId="1"/>
  </si>
  <si>
    <t>ドラベ症候群</t>
    <phoneticPr fontId="1"/>
  </si>
  <si>
    <t>コフィン・シリス症候群</t>
    <phoneticPr fontId="1"/>
  </si>
  <si>
    <t>歌舞伎症候群</t>
    <phoneticPr fontId="1"/>
  </si>
  <si>
    <t>骨形成不全症</t>
    <phoneticPr fontId="1"/>
  </si>
  <si>
    <t>古典型エーラス・ダンロス症候群</t>
    <phoneticPr fontId="1"/>
  </si>
  <si>
    <t>非典型溶血性尿毒症症候群</t>
    <phoneticPr fontId="1"/>
  </si>
  <si>
    <t>アルポート症候群</t>
    <phoneticPr fontId="1"/>
  </si>
  <si>
    <t>ルビンシュタイン・テイビ症候群</t>
    <phoneticPr fontId="1"/>
  </si>
  <si>
    <t>OCTN-2異常症</t>
    <phoneticPr fontId="1"/>
  </si>
  <si>
    <t>副腎白質ジストロフィー</t>
    <phoneticPr fontId="1"/>
  </si>
  <si>
    <t>先天性プロテインS欠乏症</t>
    <phoneticPr fontId="1"/>
  </si>
  <si>
    <t>アラジール症候群</t>
    <phoneticPr fontId="1"/>
  </si>
  <si>
    <t>アンジェルマン症候群</t>
    <phoneticPr fontId="1"/>
  </si>
  <si>
    <t>福山型先天性筋ジストロフィー</t>
    <phoneticPr fontId="1"/>
  </si>
  <si>
    <t>根性点状軟骨異形成症１型</t>
    <phoneticPr fontId="1"/>
  </si>
  <si>
    <t>結節性硬化症</t>
    <phoneticPr fontId="1"/>
  </si>
  <si>
    <t>縁取り空胞を伴う遠位型ミオパチー</t>
    <phoneticPr fontId="1"/>
  </si>
  <si>
    <t>ベスレムミオパチー</t>
    <phoneticPr fontId="1"/>
  </si>
  <si>
    <t>過剰自己貪食を伴うX連鎖性ミオパチー</t>
    <phoneticPr fontId="1"/>
  </si>
  <si>
    <t>先天性ミオパチー</t>
    <phoneticPr fontId="1"/>
  </si>
  <si>
    <t>遺伝性周期性四肢麻痺</t>
    <phoneticPr fontId="1"/>
  </si>
  <si>
    <t>非ジストロフィー性ミオトニー症候群</t>
    <phoneticPr fontId="1"/>
  </si>
  <si>
    <t>大理石骨病</t>
    <phoneticPr fontId="1"/>
  </si>
  <si>
    <t>タナトフォリック骨異形成症</t>
    <phoneticPr fontId="1"/>
  </si>
  <si>
    <t>カーニー複合</t>
    <phoneticPr fontId="1"/>
  </si>
  <si>
    <t>先天性グリコシルホスファチジルイノシトール欠損症</t>
    <phoneticPr fontId="1"/>
  </si>
  <si>
    <t>進行性家族性肝内胆汁うっ滞症</t>
    <phoneticPr fontId="1"/>
  </si>
  <si>
    <t>嚢胞性線維症</t>
    <phoneticPr fontId="1"/>
  </si>
  <si>
    <t>ペルオキシソーム形成異常症</t>
    <phoneticPr fontId="1"/>
  </si>
  <si>
    <t>ペルオキシソームβ酸化系酵素欠損症</t>
    <phoneticPr fontId="1"/>
  </si>
  <si>
    <t>プラスマローゲン合成酵素欠損症</t>
    <phoneticPr fontId="1"/>
  </si>
  <si>
    <t>レフサム病</t>
    <phoneticPr fontId="1"/>
  </si>
  <si>
    <t>アカタラセミア</t>
    <phoneticPr fontId="1"/>
  </si>
  <si>
    <t>先天性葉酸吸収不全症</t>
    <phoneticPr fontId="1"/>
  </si>
  <si>
    <t>家族性部分性脂肪萎縮症</t>
    <phoneticPr fontId="1"/>
  </si>
  <si>
    <t>シュワルツ・ヤンペル症候群</t>
    <phoneticPr fontId="1"/>
  </si>
  <si>
    <t>肥厚性皮膚骨膜症</t>
    <phoneticPr fontId="1"/>
  </si>
  <si>
    <t>脳クレアチン欠乏症候群</t>
    <phoneticPr fontId="1"/>
  </si>
  <si>
    <t>皮質下梗塞と白質脳症を伴う常染色体優性脳動脈症</t>
    <phoneticPr fontId="1"/>
  </si>
  <si>
    <t>急性間欠性ポルフィリン症</t>
    <phoneticPr fontId="1"/>
  </si>
  <si>
    <t>遺伝性コプロポルフィリン症</t>
    <phoneticPr fontId="1"/>
  </si>
  <si>
    <t>異型ポルフィリン症</t>
    <phoneticPr fontId="1"/>
  </si>
  <si>
    <t>赤芽球性プロトポルフィリン症</t>
    <phoneticPr fontId="1"/>
  </si>
  <si>
    <t>晩発性皮膚ポルフィリン症</t>
    <phoneticPr fontId="1"/>
  </si>
  <si>
    <t>肝性骨髄性ポルフィリン症</t>
    <phoneticPr fontId="1"/>
  </si>
  <si>
    <t>先天性骨髄性ポルフィリン症</t>
    <phoneticPr fontId="1"/>
  </si>
  <si>
    <t>Ｘ連鎖優性プロトポルフィリン症</t>
    <phoneticPr fontId="1"/>
  </si>
  <si>
    <t>神経軸索スフェロイド形成を伴う遺伝性びまん性白質脳症</t>
    <phoneticPr fontId="1"/>
  </si>
  <si>
    <t>那須・ハコラ病</t>
    <phoneticPr fontId="1"/>
  </si>
  <si>
    <t>カナバン病</t>
    <phoneticPr fontId="1"/>
  </si>
  <si>
    <t>家族性良性慢性天疱瘡</t>
    <phoneticPr fontId="1"/>
  </si>
  <si>
    <t>先天性無痛無汗症</t>
    <phoneticPr fontId="1"/>
  </si>
  <si>
    <t>先天性大脳白質形成不全症</t>
    <phoneticPr fontId="1"/>
  </si>
  <si>
    <t>脳内鉄沈着神経変性症</t>
    <phoneticPr fontId="1"/>
  </si>
  <si>
    <t>遺伝性ジストニア</t>
    <phoneticPr fontId="1"/>
  </si>
  <si>
    <t>神経線維腫症</t>
    <phoneticPr fontId="1"/>
  </si>
  <si>
    <t>アレキサンダー病</t>
    <phoneticPr fontId="1"/>
  </si>
  <si>
    <t>非特異性多発性小腸潰瘍症</t>
    <phoneticPr fontId="1"/>
  </si>
  <si>
    <t>TRPV4異常症</t>
    <phoneticPr fontId="1"/>
  </si>
  <si>
    <t>WRN,ATM,USB1,DKC1,TERT,NOP10,NHP2,BLM,TOP3A,RMI1,RMI2,DNA2,CRIPT</t>
  </si>
  <si>
    <t>RTS_RTS_v3</t>
  </si>
  <si>
    <t>家族性特発性基底核石灰化症遺伝子検査</t>
  </si>
  <si>
    <t>家族性特発性基底核石灰化症</t>
    <phoneticPr fontId="1"/>
  </si>
  <si>
    <t>CILD_CILD_v2</t>
  </si>
  <si>
    <t>DRC1,DNAH5,DNAH11,CCDC39,CCDC40,ODAD2,DNAI1,DNAH9,GAS2L2,DNAAF1,DNAL1,DNAAF6,FOXJ1,RSPH4A,NME5,CCDC65,CFAP221,DNAAF3,CCNO,STK36,OFD1,SPEF2,TTC12,DNAH8,DNAAF11,RPGR</t>
  </si>
  <si>
    <t>色素性乾皮症遺伝子検査</t>
  </si>
  <si>
    <t>DDB2,ERCC2,ERCC3,ERCC4,ERCC5,POLH,XPA,XPC</t>
  </si>
  <si>
    <t>色素性乾皮症</t>
    <phoneticPr fontId="1"/>
  </si>
  <si>
    <t>IL2RG,JAK3,IL7R,RAG1,RAG2,DCLRE1C,ADA,PNP,ZAP70,LIG4,NHEJ1,TBX1,SASH3,AK2,FOXN1,ATM,CHD7</t>
  </si>
  <si>
    <t>CORO1A,PRKDC,PTPRC,STAT5B,ORAI1,STIM1,MAGT1,RAC2,SEMA3E,POLE,CD3D,CD3E,CD247,LAT,CD3G,DOCK2,RELB,TFRC,PAX1,PTCRA</t>
  </si>
  <si>
    <t>STAT3,TYK2,IL6R,ZNF341,ERBIN,TGFBR1,TGFBR2,SPINK5,PGM3,CARD11,DOCK8,IL6ST,STAT6</t>
  </si>
  <si>
    <t>ICOS,PLCG2,LRBA,CTLA4,IL21R,MALT1,MSN,CARD11,BCL10,ITK,PIK3CD,PIK3R1,NFKB1,NFKB2,ICOSLG,KRAS</t>
  </si>
  <si>
    <t>PRF1,UNC13D,STX11,STXBP2,FAAP24,SLC7A7,LYST,RAB27A,AP3B1,AP3D1,SH2D1A,XIAP,RHOG,CDC42,HAVCR2,NLRC4,MVK</t>
  </si>
  <si>
    <t>FAS,FASLG,CASP8,NRAS,KRAS,AIRE,FOXP3,IL2RA,CTLA4,LRBA,STAT3,IKZF1,PIK3CD,PIK3R1,PRKCD,TNFAIP3,RELA,CARD11,ADA2,PTEN</t>
  </si>
  <si>
    <t>FOXP3,IL2RA,IL2RB,CTLA4,LRBA,STAT3,FERMT1,STAT1,STAT5B,DEF6,NBEAL2,BACH2,IKZF1,DOCK8</t>
  </si>
  <si>
    <t>SH2D1A,XIAP,MAGT1,ZAP70,PIK3CD,PIK3R1,NFKB1,CTLA4,PRF1,STXBP2,FAS,IKZF3,NBEAL2</t>
  </si>
  <si>
    <t>ELANE,HAX1,WAS,CSF3R,SRP54,CXCR4,VPS45,DNAJC21,EFL1</t>
  </si>
  <si>
    <t>GFI1,G6PC3,SLC37A4,TAFAZZIN,VPS13B,USB1,JAGN1,CLPB,SMARCD2,CXCR2</t>
  </si>
  <si>
    <t>ITGB2,SLC35C1,FERMT3,RASGRP2,RAC2,ACTB,FPR1,CTSC,WDR1,CCR2,CEBPE</t>
  </si>
  <si>
    <t>CYBB,CYBA,NCF2,NCF4,G6PD,CYBC1</t>
  </si>
  <si>
    <t>IL12RB1,IL12B,IL12RB2,IL23R,IFNGR1,IFNGR2,STAT1,CYBB,IRF8,TYK2,RORC,JAK1,IKBKG,GATA2,ISG15</t>
  </si>
  <si>
    <t>IRAK4,MYD88,TIRAP,IKBKG,NFKBIA,IKBKB,RPSA,NKX2-5,RBCK1,IRAK1,TLR7,TLR8,IRF4</t>
  </si>
  <si>
    <t>IL17RA,IL17F,STAT1,TRAF3IP2,RORC,AIRE,STAT3,IL12RB1,IL12B,CARD9,IL17RC</t>
  </si>
  <si>
    <t>STAT1,STAT2,IRF7,IFNAR1,FCGR3A,IFIH1,IRF8,MCM4,IRF9,IFNAR2,NOS2,ZNFX1,POLR3A,POLR3C,POLR3F,MAP1LC3B2,TLR7</t>
  </si>
  <si>
    <t>C1QA,C1QB,C1QC,C1R,C1S,C2,C3,C5,C6,C7,C8A,C8B,C9,CFB,CFI,CFP,MASP2,MBL2,CFD</t>
  </si>
  <si>
    <t>DKC1,TERC,TERT,TINF2,RTEL1,ACD,WRAP53,PARN,CTC1,NOP10,NHP2,STN1,DCLRE1B</t>
  </si>
  <si>
    <t>BTK,IGHM,IGLL1,CD79A,BLNK,PIK3CD,PIK3R1,TCF3,SLC39A7,TRNT1,IKZF1,IKZF3,FNIP1,SPI1</t>
  </si>
  <si>
    <t>MEFV,TNFRSF1A,NLRP3,MVK,NOD2,PSTPIP1,PSMB8,TREX1</t>
  </si>
  <si>
    <t>RNASEH2A,SAMHD1,RNASEH2B,RNASEH2C,TREX1,IFIH1,ADAR,RNU7-1,LSM11</t>
  </si>
  <si>
    <t>MEFV,NCSTN,PSENEN</t>
  </si>
  <si>
    <t>MEFV,TNFRSF1A,TNFAIP3,NOD2,PMVK</t>
  </si>
  <si>
    <t>PSMB8,PSMA3,PSMB4,PSMB9,POMP</t>
  </si>
  <si>
    <t>PSMB10,PSMG2,PSMD12</t>
  </si>
  <si>
    <t>PID_TAHE_v1</t>
  </si>
  <si>
    <t>PID_HE_v1</t>
  </si>
  <si>
    <t>HAI_HAI3_v1</t>
  </si>
  <si>
    <t>NLRC4,TNFAIP3</t>
  </si>
  <si>
    <t>HAI_HAI4_v1</t>
  </si>
  <si>
    <t>ADA2</t>
  </si>
  <si>
    <t>STING1,ACP5,ATAD3A,DNASE1L3,DNASE2,POLA1,STAT2,USP18,PTPN2,OAS1,TBK1,CEBPE,TLR7,TLR8,SAMD9L,C2orf69,STAT4</t>
  </si>
  <si>
    <t>HAI_HAI5_v1</t>
  </si>
  <si>
    <t>TNFAIP3</t>
  </si>
  <si>
    <t>ADAM17,HCK,LYN,SYK,HAVCR2,SLC29A3,ALPK1,ELF4,RBCK1,RELA,OTULIN,SH3BP2,SHARPIN,RNF31,WDR1,NCKAP1L,TRNT1,DOCK11</t>
  </si>
  <si>
    <t>中條・西村症候群</t>
    <phoneticPr fontId="1"/>
  </si>
  <si>
    <t>ICOSLGは相同領域があるため正確に解析できない可能性があります。</t>
  </si>
  <si>
    <t>ペリー病遺伝子検査</t>
  </si>
  <si>
    <t>PRS_PRS_v2</t>
  </si>
  <si>
    <t>HTRA1関連脳小血管病遺伝子検査</t>
  </si>
  <si>
    <t>CARASIL_CARASIL_v4</t>
  </si>
  <si>
    <t>EDS_VAS_v6</t>
  </si>
  <si>
    <t>ACTA2,EFEMP2,FBN1,FBN2,FLNA,MYH11,MYLK,SLC2A10,SMAD3,TGFB2,TGFB3,TGFBR1,TGFBR2,SMAD2,COL1A1,PRKG1,PMEPA1,LOX</t>
  </si>
  <si>
    <t>MFS_LDS_v1</t>
  </si>
  <si>
    <t>FBN1,TGFBR1,TGFBR2,SMAD3,TGFB2,TGFB3,SMAD2</t>
  </si>
  <si>
    <t>ACTA2,COL3A1,EFEMP2,FBN2,FLNA,MYH11,MYLK,SLC2A10,COL1A1,PRKG1,PMEPA1,LOX</t>
  </si>
  <si>
    <t>FTA_FTA_v7</t>
  </si>
  <si>
    <t>SLC2A10,COL3A1,EFEMP2,FBN1,FBN2,FLNA,SMAD3,TGFB2,TGFB3,SMAD2,COL1A1,PRKG1,PMEPA1,LOX</t>
  </si>
  <si>
    <t>PFBC_PFBC_v2</t>
  </si>
  <si>
    <t>XP_XP_v4</t>
  </si>
  <si>
    <t>ERCC8,ERCC6,UVSSA,GTF2H5,ERCC1,ADAR,GTF2H4,SASH1,ADAM10</t>
  </si>
  <si>
    <t>レット症候群遺伝子検査</t>
  </si>
  <si>
    <t>RTT_RTT_v3</t>
  </si>
  <si>
    <t>MECP2,CDKL5,FOXG1</t>
  </si>
  <si>
    <t>CCHS_CCHS_v2</t>
  </si>
  <si>
    <t>PHOX2B</t>
  </si>
  <si>
    <t>GAL_GAL_v2</t>
  </si>
  <si>
    <t>GALT</t>
  </si>
  <si>
    <t>GALE,GALK1,GALM</t>
  </si>
  <si>
    <t>PURA関連神経発達異常症遺伝子検査</t>
  </si>
  <si>
    <t>PURA_PURA_v2</t>
  </si>
  <si>
    <t>PURA</t>
  </si>
  <si>
    <t>無虹彩症遺伝子検査</t>
  </si>
  <si>
    <t>AIR_AIR_v2</t>
  </si>
  <si>
    <t>PAX6</t>
  </si>
  <si>
    <t>進行性骨化性線維異形成症遺伝子検査</t>
  </si>
  <si>
    <t>FOP_FOP_v2</t>
  </si>
  <si>
    <t>ACVR1</t>
  </si>
  <si>
    <t>偽性副甲状腺機能低下症遺伝子検査</t>
  </si>
  <si>
    <t>PHP_PHP_v2</t>
  </si>
  <si>
    <t>GNAS</t>
  </si>
  <si>
    <t>PRKAR1A,PDE4D</t>
  </si>
  <si>
    <t>ジュベール症候群関連疾患遺伝子検査</t>
  </si>
  <si>
    <t>JSRD_JSRD_v2</t>
  </si>
  <si>
    <t>マリネスコ・シェーグレン症候群遺伝子検査</t>
  </si>
  <si>
    <t>MSS_MSS_v2</t>
  </si>
  <si>
    <t>SIL1</t>
  </si>
  <si>
    <t>ロウ症候群遺伝子検査</t>
  </si>
  <si>
    <t>LOW_LOW_v1</t>
  </si>
  <si>
    <t>OCRL</t>
  </si>
  <si>
    <t>CLCN5,EHHADH,SLC34A1,SLC2A2,BCS1L,GATM,HNF4A,NDUFAF6,CTNS</t>
  </si>
  <si>
    <t>ウェルナー症候群遺伝子検査</t>
  </si>
  <si>
    <t>Werner_Werner_v2</t>
  </si>
  <si>
    <t>コケイン症候群遺伝子検査</t>
  </si>
  <si>
    <t>CS_CS_v2</t>
  </si>
  <si>
    <t>ERCC8,ERCC6,ERCC3,ERCC2,ERCC5</t>
  </si>
  <si>
    <t>DDB2, ERCC4, POLH, XPA, XPC</t>
  </si>
  <si>
    <t>脳腱黄色腫症遺伝子検査</t>
  </si>
  <si>
    <t>CYP27A1</t>
  </si>
  <si>
    <t>HSD3B7,AKR1D1,CYP7B1,BAAT,SLC27A5,AMACR,CYP7A1,ACOX2</t>
  </si>
  <si>
    <t>ICH_SYN_v2</t>
  </si>
  <si>
    <t>ABCA12,TGM1,ALOX12B,ALOXE3,CYP4F22,NIPAL4,PNPLA1,CERS3,KRT1,KRT10,KRT2,ALDH3A2,ABHD5,SUMF1,SPINK5,ERCC2,ERCC3,GJB2,STS,MBTPS2,EBP,NSDHL</t>
  </si>
  <si>
    <t>LORICRIN,SDR9C7,SULT2B1,CAST,TGM5,ELOVL4,PHGDH,PSAT1,SLC27A4,ADAMTS17,KDSR,VPS33B,SNAP29,VIPAS39,DSG1,DSP,GJB6</t>
  </si>
  <si>
    <t>先天性副腎皮質酵素欠損症遺伝子検査</t>
  </si>
  <si>
    <t>END_AGD_v4</t>
  </si>
  <si>
    <t>STAR,CYP11A1,HSD3B2,CYP11B1,CYP17A1,POR,CYP21A2</t>
  </si>
  <si>
    <t>CDKN1C,NNT,NR0B1,NR5A1</t>
  </si>
  <si>
    <t>進行性白質脳症遺伝子検査</t>
  </si>
  <si>
    <t>VWM_VWM_v2</t>
  </si>
  <si>
    <t>LAMB1</t>
  </si>
  <si>
    <t>乳児発症STING関連血管炎遺伝子検査</t>
  </si>
  <si>
    <t>SAVI_SAVI_v1</t>
  </si>
  <si>
    <t>STING1</t>
  </si>
  <si>
    <t>三好型ミオパチー遺伝子検査</t>
  </si>
  <si>
    <t>MM_MM_v1</t>
  </si>
  <si>
    <t>DYSF</t>
  </si>
  <si>
    <t>眼皮膚白皮症遺伝子検査</t>
  </si>
  <si>
    <t>OCA_OCA_v1</t>
  </si>
  <si>
    <t>TYR,OCA2,TYRP1,SLC45A2,SLC24A5,LRMDA,HPS1,AP3B1,HPS3,HPS4,HPS5,HPS6,DTNBP1,BLOC1S3,BLOC1S6,LYST,MYO5A,RAB27A,MLPH</t>
  </si>
  <si>
    <t>MITF,KIT,SNAI2</t>
  </si>
  <si>
    <t>ダイアモンド・ブラックファン貧血遺伝子検査</t>
  </si>
  <si>
    <t>DBA_DBA_v1</t>
  </si>
  <si>
    <t>RPS7,RPS10,RPS15,RPS15A,RPS17,RPS19,RPS24,RPS26,RPS27,RPS27A,RPS28,RPS29,RPL5,RPL9,RPL11,RPL15,RPL18,RPL26,RPL27,RPL29,RPL31,RPL35,RPL35A,TSR2,GATA1,EPO</t>
  </si>
  <si>
    <t>ファンコニ貧血遺伝子検査</t>
  </si>
  <si>
    <t>FA_FA_v1</t>
  </si>
  <si>
    <t>FANCA,FANCB,FANCC,BRCA2,FANCD2,FANCE,FANCF,FANCG,FANCI,BRIP1,FANCL,FANCM,PALB2,RAD51C,SLX4,ERCC4,RAD51,BRCA1,UBE2T,XRCC2,MAD2L2,RFWD3</t>
  </si>
  <si>
    <t>　</t>
  </si>
  <si>
    <t>ペリー病</t>
    <phoneticPr fontId="1"/>
  </si>
  <si>
    <t>HTRA1関連脳小血管病</t>
    <phoneticPr fontId="1"/>
  </si>
  <si>
    <t>レット症候群</t>
    <phoneticPr fontId="1"/>
  </si>
  <si>
    <t>PHOX2Bは繰り返し配列部分をアンプリコンにて対応しています。</t>
  </si>
  <si>
    <t>PURA関連神経発達異常症</t>
    <phoneticPr fontId="1"/>
  </si>
  <si>
    <t>無虹彩症</t>
    <phoneticPr fontId="1"/>
  </si>
  <si>
    <t>進行性骨化性線維異形成症</t>
    <phoneticPr fontId="1"/>
  </si>
  <si>
    <t>偽性副甲状腺機能低下症</t>
    <phoneticPr fontId="1"/>
  </si>
  <si>
    <t>ジュベール症候群関連疾患</t>
    <phoneticPr fontId="1"/>
  </si>
  <si>
    <t>マリネスコ・シェーグレン症候群</t>
    <phoneticPr fontId="1"/>
  </si>
  <si>
    <t>ロウ症候群</t>
    <phoneticPr fontId="1"/>
  </si>
  <si>
    <t>ウェルナー症候群</t>
    <phoneticPr fontId="1"/>
  </si>
  <si>
    <t>コケイン症候群</t>
    <phoneticPr fontId="1"/>
  </si>
  <si>
    <t>脳腱黄色腫症</t>
    <phoneticPr fontId="1"/>
  </si>
  <si>
    <t>先天性副腎皮質酵素欠損症</t>
    <phoneticPr fontId="1"/>
  </si>
  <si>
    <t>CYP21A2は相同領域があるため、long PCRを行っています。</t>
  </si>
  <si>
    <t>進行性白質脳症</t>
    <phoneticPr fontId="1"/>
  </si>
  <si>
    <t>乳児発症STING関連血管炎</t>
    <phoneticPr fontId="1"/>
  </si>
  <si>
    <t>三好型ミオパチー</t>
    <phoneticPr fontId="1"/>
  </si>
  <si>
    <t>眼皮膚白皮症</t>
    <phoneticPr fontId="1"/>
  </si>
  <si>
    <t>TYR NM_000372.5exon4及び5は相同領域があるため報告から除外します。</t>
  </si>
  <si>
    <t>ダイアモンド・ブラックファン貧血</t>
    <phoneticPr fontId="1"/>
  </si>
  <si>
    <t>ファンコニ貧血</t>
    <phoneticPr fontId="1"/>
  </si>
  <si>
    <t>肺胞低換気症候群遺伝子検査</t>
  </si>
  <si>
    <t>ガラクトース－1－リン酸ウリジルトランスフェラーゼ欠損症遺伝子検査</t>
  </si>
  <si>
    <t>WRN</t>
  </si>
  <si>
    <t>LMNA,BLM,RECQL4,RMI1,POLD1</t>
  </si>
  <si>
    <t>MLC1,HEPACAM,EIF2B1,EIF2B2,EIF2B3,EIF2B4,EIF2B5,AARS2</t>
  </si>
  <si>
    <t>RPS20,RPL4,RPL8,RPL17,HEATR3</t>
  </si>
  <si>
    <t>肺胞低換気症候群</t>
    <phoneticPr fontId="1"/>
  </si>
  <si>
    <t>ガラクトース－1－リン酸ウリジルトランスフェラーゼ欠損症</t>
    <phoneticPr fontId="1"/>
  </si>
  <si>
    <t>鑑別・補助診断用遺伝子</t>
    <phoneticPr fontId="1"/>
  </si>
  <si>
    <t>ADA2,ACP5,ATAD3A,DNASE1L3,DNASE2,POLA1,STAT2,USP18,PTPN2,OAS1,TBK1,CEBPE,TLR7,TLR8,SAMD9L,C2orf69,STAT4,COPA</t>
  </si>
  <si>
    <t>CX_CX_v1</t>
  </si>
  <si>
    <t>IL10,IL10RA,IL10RB,RIPK1,FOXP3,CTLA4,LRBA,WAS,XIAP,CYBA,CYBB,NCF2,NCF4,TNFAIP3,TTC7A,IKBKG,SKIC3,SKIC2,SAMD9,RELA</t>
  </si>
  <si>
    <t>SKIC3,SKIC2,RPSA,HMOX1,NCSTN,PSEN1,PSENEN,TMC6,TMC8,CXCR4,CIB1</t>
  </si>
  <si>
    <t>KRT5,KRT14,LAMA3,LAMB3,LAMC2,ITGA3,ITGA6,ITGB4,COL17A1,PLEC,FERMT1,KLHL24,DST,EXPH5,CD151</t>
  </si>
  <si>
    <t>TLR3,UNC93B1,TRAF3,TICAM1,TBK1,IRF3,DBR1,SNORA31,ATG4A</t>
  </si>
  <si>
    <t>ムコ多糖症III型遺伝子検査</t>
  </si>
  <si>
    <t>LSD_MPS3_v1</t>
  </si>
  <si>
    <t>SGSH,NAGLU,HGSNAT,GNS</t>
  </si>
  <si>
    <t>ムコ多糖症IV型遺伝子検査</t>
  </si>
  <si>
    <t>LSD_MPS4_v1</t>
  </si>
  <si>
    <t>GALNS,GLB1</t>
  </si>
  <si>
    <t>ニーマン・ピック病A型、B型/酸性スフィンゴミエリナーゼ欠損症遺伝子検査</t>
  </si>
  <si>
    <t>LSD_NPDAB_v1</t>
  </si>
  <si>
    <t>SMPD1</t>
  </si>
  <si>
    <t>ニーマン・ピック病C型</t>
  </si>
  <si>
    <t>LSD_NPDC_v1</t>
  </si>
  <si>
    <t>NPC1,NPC2</t>
  </si>
  <si>
    <t>LSD_GM2_v2</t>
  </si>
  <si>
    <t>HEXA,HEXB,GM2A</t>
  </si>
  <si>
    <t>α-マンノシドーシス遺伝子検査</t>
  </si>
  <si>
    <t>LSD_MANA_v1</t>
  </si>
  <si>
    <t>MAN2B1</t>
  </si>
  <si>
    <t>β-マンノシドーシス遺伝子検査</t>
  </si>
  <si>
    <t>LSD_MANB_v1</t>
  </si>
  <si>
    <t>MANBA</t>
  </si>
  <si>
    <t>IMD_HCU_v5</t>
  </si>
  <si>
    <t>CBS,MMACHC,MTHFR</t>
  </si>
  <si>
    <t>MAT1A,MTRR,MTR,MMADHC,LMBRD1</t>
  </si>
  <si>
    <t>IMD_MMA_v4</t>
  </si>
  <si>
    <t>MMUT,MMAA,MMAB,MMACHC</t>
  </si>
  <si>
    <t>ABCD4,HCFC1,LMBRD1,MMADHC,PCCA,PCCB</t>
  </si>
  <si>
    <t>IMD_PPA_v3</t>
  </si>
  <si>
    <t>PCCA,PCCB</t>
  </si>
  <si>
    <t>MMUT</t>
  </si>
  <si>
    <t>CLS_CLS_v3</t>
  </si>
  <si>
    <t>ANKRD11</t>
  </si>
  <si>
    <t>先天性魚鱗癬</t>
    <phoneticPr fontId="1"/>
  </si>
  <si>
    <t>マルファン症候群_ロイス・ディーツ症候群</t>
    <phoneticPr fontId="1"/>
  </si>
  <si>
    <t>その他の免疫不全検査(毛髪-肝-腸症候群、無脾症、化膿性汗腺炎、疣贅状表皮発育異常症を含む)</t>
  </si>
  <si>
    <t>,SKIC3,SKIC2,RPSA,HMOX1,NCSTN,PSEN1,PSENEN,TMC6,TMC8,CXCR4,CIB1,none,</t>
  </si>
  <si>
    <t>報告書対象遺伝子:SKIC3,SKIC2,RPSA,HMOX1,NCSTN,PSEN1,PSENEN,TMC6,TMC8,CXCR4,CIB1
鑑別・補助診断用遺伝子:ありません。</t>
  </si>
  <si>
    <t>ヘルペス脳炎関連遺伝子検査</t>
  </si>
  <si>
    <t>,TLR3,UNC93B1,TRAF3,TICAM1,TBK1,IRF3,DBR1,SNORA31,ATG4A,none,</t>
  </si>
  <si>
    <t>報告書対象遺伝子:TLR3,UNC93B1,TRAF3,TICAM1,TBK1,IRF3,DBR1,SNORA31,ATG4A
鑑別・補助診断用遺伝子:ありません。</t>
  </si>
  <si>
    <t>遺伝性自己炎症疾患遺伝子検査(panel3)</t>
  </si>
  <si>
    <t>ADA2,IL1RN,LPIN2,NLRP1,RIPK1,PIGT,PSMB8,MEFV,MVK,NLRP12,NLRP3,PLCG2,NOD2,CDC42,TNFRSF1A,PSTPIP1,IL1R1,XIAP,PMVK</t>
  </si>
  <si>
    <t>,NLRC4,TNFAIP3,ADA2,IL1RN,LPIN2,NLRP1,RIPK1,PIGT,PSMB8,MEFV,MVK,NLRP12,NLRP3,PLCG2,NOD2,CDC42,TNFRSF1A,PSTPIP1,IL1R1,XIAP,PMVK,</t>
  </si>
  <si>
    <t>報告書対象遺伝子:NLRC4,TNFAIP3
鑑別・補助診断用遺伝子:ADA2,IL1RN,LPIN2,NLRP1,RIPK1,PIGT,PSMB8,MEFV,MVK,NLRP12,NLRP3,PLCG2,NOD2,CDC42,TNFRSF1A,PSTPIP1,IL1R1,XIAP,PMVK</t>
  </si>
  <si>
    <t>遺伝性自己炎症疾患遺伝子検査(panel4)</t>
  </si>
  <si>
    <t>,ADA2,STING1,ACP5,ATAD3A,DNASE1L3,DNASE2,POLA1,STAT2,USP18,PTPN2,OAS1,TBK1,CEBPE,TLR7,TLR8,SAMD9L,C2orf69,STAT4,</t>
  </si>
  <si>
    <t>報告書対象遺伝子:ADA2
鑑別・補助診断用遺伝子:STING1,ACP5,ATAD3A,DNASE1L3,DNASE2,POLA1,STAT2,USP18,PTPN2,OAS1,TBK1,CEBPE,TLR7,TLR8,SAMD9L,C2orf69,STAT4</t>
  </si>
  <si>
    <t>遺伝性自己炎症疾患遺伝子検査(panel5)</t>
  </si>
  <si>
    <t>,TNFAIP3,ADAM17,HCK,LYN,SYK,HAVCR2,SLC29A3,ALPK1,ELF4,RBCK1,RELA,OTULIN,SH3BP2,SHARPIN,RNF31,WDR1,NCKAP1L,TRNT1,DOCK11,</t>
  </si>
  <si>
    <t>報告書対象遺伝子:TNFAIP3
鑑別・補助診断用遺伝子:ADAM17,HCK,LYN,SYK,HAVCR2,SLC29A3,ALPK1,ELF4,RBCK1,RELA,OTULIN,SH3BP2,SHARPIN,RNF31,WDR1,NCKAP1L,TRNT1,DOCK11</t>
  </si>
  <si>
    <t>,STING1,ADA2,ACP5,ATAD3A,DNASE1L3,DNASE2,POLA1,STAT2,USP18,PTPN2,OAS1,TBK1,CEBPE,TLR7,TLR8,SAMD9L,C2orf69,STAT4,COPA,</t>
  </si>
  <si>
    <t>報告書対象遺伝子:STING1
鑑別・補助診断用遺伝子:ADA2,ACP5,ATAD3A,DNASE1L3,DNASE2,POLA1,STAT2,USP18,PTPN2,OAS1,TBK1,CEBPE,TLR7,TLR8,SAMD9L,C2orf69,STAT4,COPA</t>
  </si>
  <si>
    <t>,DYSF,none,</t>
  </si>
  <si>
    <t>報告書対象遺伝子:DYSF
鑑別・補助診断用遺伝子:ありません。</t>
  </si>
  <si>
    <t>,TYR,OCA2,TYRP1,SLC45A2,SLC24A5,LRMDA,HPS1,AP3B1,HPS3,HPS4,HPS5,HPS6,DTNBP1,BLOC1S3,BLOC1S6,LYST,MYO5A,RAB27A,MLPH,MITF,KIT,SNAI2,</t>
  </si>
  <si>
    <t>報告書対象遺伝子:TYR,OCA2,TYRP1,SLC45A2,SLC24A5,LRMDA,HPS1,AP3B1,HPS3,HPS4,HPS5,HPS6,DTNBP1,BLOC1S3,BLOC1S6,LYST,MYO5A,RAB27A,MLPH
鑑別・補助診断用遺伝子:MITF,KIT,SNAI2
※TYR NM_000372.5exon4及び5は相同領域があるため報告から除外します。</t>
  </si>
  <si>
    <t>,RPS7,RPS10,RPS15,RPS15A,RPS17,RPS19,RPS24,RPS26,RPS27,RPS27A,RPS28,RPS29,RPL5,RPL9,RPL11,RPL15,RPL18,RPL26,RPL27,RPL29,RPL31,RPL35,RPL35A,TSR2,GATA1,EPO,RPS20,RPL4,RPL8,RPL17,HEATR3,</t>
  </si>
  <si>
    <t>報告書対象遺伝子:RPS7,RPS10,RPS15,RPS15A,RPS17,RPS19,RPS24,RPS26,RPS27,RPS27A,RPS28,RPS29,RPL5,RPL9,RPL11,RPL15,RPL18,RPL26,RPL27,RPL29,RPL31,RPL35,RPL35A,TSR2,GATA1,EPO
鑑別・補助診断用遺伝子:RPS20,RPL4,RPL8,RPL17,HEATR3</t>
  </si>
  <si>
    <t>,FANCA,FANCB,FANCC,BRCA2,FANCD2,FANCE,FANCF,FANCG,FANCI,BRIP1,FANCL,FANCM,PALB2,RAD51C,SLX4,ERCC4,RAD51,BRCA1,UBE2T,XRCC2,MAD2L2,RFWD3,none,</t>
  </si>
  <si>
    <t>報告書対象遺伝子:FANCA,FANCB,FANCC,BRCA2,FANCD2,FANCE,FANCF,FANCG,FANCI,BRIP1,FANCL,FANCM,PALB2,RAD51C,SLX4,ERCC4,RAD51,BRCA1,UBE2T,XRCC2,MAD2L2,RFWD3
鑑別・補助診断用遺伝子:ありません。</t>
  </si>
  <si>
    <t>出血性線溶異常症遺伝子検査</t>
  </si>
  <si>
    <t>BDH_BDH_v1</t>
  </si>
  <si>
    <t>SERPINE1,SERPINF2,THBD,CPB2</t>
  </si>
  <si>
    <t>PLAT,PLAU,PLG</t>
  </si>
  <si>
    <t>出血性線溶異常症</t>
    <phoneticPr fontId="1"/>
  </si>
  <si>
    <t>,SERPINE1,SERPINF2,THBD,CPB2,PLAT,PLAU,PLG,</t>
  </si>
  <si>
    <t>報告書対象遺伝子:SERPINE1,SERPINF2,THBD,CPB2
鑑別・補助診断用遺伝子:PLAT,PLAU,PLG</t>
  </si>
  <si>
    <t>,IDUA,none,</t>
  </si>
  <si>
    <t>報告書対象遺伝子:IDUA
鑑別・補助診断用遺伝子:ありません。</t>
  </si>
  <si>
    <t>,IDS,none,</t>
  </si>
  <si>
    <t>報告書対象遺伝子:IDS
鑑別・補助診断用遺伝子:ありません。</t>
  </si>
  <si>
    <t>,SGSH,NAGLU,HGSNAT,GNS,none,</t>
  </si>
  <si>
    <t>報告書対象遺伝子:SGSH,NAGLU,HGSNAT,GNS
鑑別・補助診断用遺伝子:ありません。</t>
  </si>
  <si>
    <t>,STAR,CYP11A1,HSD3B2,CYP11B1,CYP17A1,POR,CYP21A2,CDKN1C,NNT,NR0B1,NR5A1,</t>
  </si>
  <si>
    <t>報告書対象遺伝子:STAR,CYP11A1,HSD3B2,CYP11B1,CYP17A1,POR,CYP21A2
鑑別・補助診断用遺伝子:CDKN1C,NNT,NR0B1,NR5A1
※CYP21A2は相同領域があるため、long PCRを行っています。</t>
  </si>
  <si>
    <t>,GALNS,GLB1,none,</t>
  </si>
  <si>
    <t>報告書対象遺伝子:GALNS,GLB1
鑑別・補助診断用遺伝子:ありません。</t>
  </si>
  <si>
    <t>,ARSB,none,</t>
  </si>
  <si>
    <t>報告書対象遺伝子:ARSB
鑑別・補助診断用遺伝子:ありません。</t>
  </si>
  <si>
    <t>,GUSB,none,</t>
  </si>
  <si>
    <t>報告書対象遺伝子:GUSB
鑑別・補助診断用遺伝子:ありません。</t>
  </si>
  <si>
    <t>,HYAL1,none,</t>
  </si>
  <si>
    <t>報告書対象遺伝子:HYAL1
鑑別・補助診断用遺伝子:ありません。</t>
  </si>
  <si>
    <t>ムコリピドーシスII型、III型遺伝子検査</t>
  </si>
  <si>
    <t>,GNPTAB,GNPTG,none,</t>
  </si>
  <si>
    <t>報告書対象遺伝子:GNPTAB,GNPTG
鑑別・補助診断用遺伝子:ありません。</t>
  </si>
  <si>
    <t>,GLA,none,</t>
  </si>
  <si>
    <t>報告書対象遺伝子:GLA
鑑別・補助診断用遺伝子:ありません。</t>
  </si>
  <si>
    <t>,GAA,none,</t>
  </si>
  <si>
    <t>報告書対象遺伝子:GAA
鑑別・補助診断用遺伝子:ありません。</t>
  </si>
  <si>
    <t>マルチプルサルファターゼ欠損症遺伝子検査</t>
  </si>
  <si>
    <t>,SUMF1,none,</t>
  </si>
  <si>
    <t>報告書対象遺伝子:SUMF1
鑑別・補助診断用遺伝子:ありません。</t>
  </si>
  <si>
    <t>GBA1</t>
  </si>
  <si>
    <t>,GBA1,none,</t>
  </si>
  <si>
    <t>報告書対象遺伝子:GBA1
鑑別・補助診断用遺伝子:ありません。
※相同領域があるため、long PCRを行っています。</t>
  </si>
  <si>
    <t>,CTSA,none,</t>
  </si>
  <si>
    <t>報告書対象遺伝子:CTSA
鑑別・補助診断用遺伝子:ありません。</t>
  </si>
  <si>
    <t>,NEU1,none,</t>
  </si>
  <si>
    <t>報告書対象遺伝子:NEU1
鑑別・補助診断用遺伝子:ありません。</t>
  </si>
  <si>
    <t>,SMPD1,none,</t>
  </si>
  <si>
    <t>報告書対象遺伝子:SMPD1
鑑別・補助診断用遺伝子:ありません。</t>
  </si>
  <si>
    <t>,NPC1,NPC2,none,</t>
  </si>
  <si>
    <t>報告書対象遺伝子:NPC1,NPC2
鑑別・補助診断用遺伝子:ありません。</t>
  </si>
  <si>
    <t>,GLB1,none,</t>
  </si>
  <si>
    <t>報告書対象遺伝子:GLB1
鑑別・補助診断用遺伝子:ありません。</t>
  </si>
  <si>
    <t>,HEXA,HEXB,GM2A,none,</t>
  </si>
  <si>
    <t>報告書対象遺伝子:HEXA,HEXB,GM2A
鑑別・補助診断用遺伝子:ありません。</t>
  </si>
  <si>
    <t>,GALC,none,</t>
  </si>
  <si>
    <t>報告書対象遺伝子:GALC
鑑別・補助診断用遺伝子:ありません。</t>
  </si>
  <si>
    <t>異染性白質ジストロフィー遺伝子検査</t>
  </si>
  <si>
    <t>,ARSA,none,</t>
  </si>
  <si>
    <t>報告書対象遺伝子:ARSA
鑑別・補助診断用遺伝子:ありません。</t>
  </si>
  <si>
    <t>ファーバー病遺伝子検査</t>
  </si>
  <si>
    <t>,ASAH1,none,</t>
  </si>
  <si>
    <t>報告書対象遺伝子:ASAH1
鑑別・補助診断用遺伝子:ありません。</t>
  </si>
  <si>
    <t>,MAN2B1,none,</t>
  </si>
  <si>
    <t>報告書対象遺伝子:MAN2B1
鑑別・補助診断用遺伝子:ありません。</t>
  </si>
  <si>
    <t>,MANBA,none,</t>
  </si>
  <si>
    <t>報告書対象遺伝子:MANBA
鑑別・補助診断用遺伝子:ありません。</t>
  </si>
  <si>
    <t>,FUCA1,none,</t>
  </si>
  <si>
    <t>報告書対象遺伝子:FUCA1
鑑別・補助診断用遺伝子:ありません。</t>
  </si>
  <si>
    <t>,AGA,none,</t>
  </si>
  <si>
    <t>報告書対象遺伝子:AGA
鑑別・補助診断用遺伝子:ありません。</t>
  </si>
  <si>
    <t>シンドラー病/神崎病遺伝子検査</t>
  </si>
  <si>
    <t>,NAGA,none,</t>
  </si>
  <si>
    <t>報告書対象遺伝子:NAGA
鑑別・補助診断用遺伝子:ありません。</t>
  </si>
  <si>
    <t>,LIPA,none,</t>
  </si>
  <si>
    <t>報告書対象遺伝子:LIPA
鑑別・補助診断用遺伝子:ありません。</t>
  </si>
  <si>
    <t>,LAMP2,none,</t>
  </si>
  <si>
    <t>報告書対象遺伝子:LAMP2
鑑別・補助診断用遺伝子:ありません。</t>
  </si>
  <si>
    <t>,SLC17A5,none,</t>
  </si>
  <si>
    <t>報告書対象遺伝子:SLC17A5
鑑別・補助診断用遺伝子:ありません。</t>
  </si>
  <si>
    <t>,CTNS,none,</t>
  </si>
  <si>
    <t>報告書対象遺伝子:CTNS
鑑別・補助診断用遺伝子:ありません。</t>
  </si>
  <si>
    <t>,PPT1,TPP1,CLN3,CLN6,DNAJC5,CLN5,MFSD8,CLN8,CTSD,GRN,ATP13A2,CTSF,KCTD7,none,</t>
  </si>
  <si>
    <t>報告書対象遺伝子:PPT1,TPP1,CLN3,CLN6,DNAJC5,CLN5,MFSD8,CLN8,CTSD,GRN,ATP13A2,CTSF,KCTD7
鑑別・補助診断用遺伝子:ありません。</t>
  </si>
  <si>
    <t>,PAH,GCH1,PCBD1,PTS,QDPR,SPR,DNAJC12,</t>
  </si>
  <si>
    <t>報告書対象遺伝子:PAH
鑑別・補助診断用遺伝子:GCH1,PCBD1,PTS,QDPR,SPR,DNAJC12</t>
  </si>
  <si>
    <t>,CBS,MMACHC,MTHFR,MAT1A,MTRR,MTR,MMADHC,LMBRD1,</t>
  </si>
  <si>
    <t>報告書対象遺伝子:CBS,MMACHC,MTHFR
鑑別・補助診断用遺伝子:MAT1A,MTRR,MTR,MMADHC,LMBRD1</t>
  </si>
  <si>
    <t>シトルリン血症_1型</t>
    <phoneticPr fontId="1"/>
  </si>
  <si>
    <t>,ASS1,SLC25A13,ASL,</t>
  </si>
  <si>
    <t>報告書対象遺伝子:ASS1
鑑別・補助診断用遺伝子:SLC25A13,ASL
※いわゆるSLC25A13のIVS16ins3kbについては、全長解析は行いませんが、存在の有無は検査対象内です。</t>
  </si>
  <si>
    <t>,ASL,none,</t>
  </si>
  <si>
    <t>報告書対象遺伝子:ASL
鑑別・補助診断用遺伝子:ありません。</t>
  </si>
  <si>
    <t>,IVD,none,</t>
  </si>
  <si>
    <t>報告書対象遺伝子:IVD
鑑別・補助診断用遺伝子:ありません。</t>
  </si>
  <si>
    <t>,HMGCL,none,</t>
  </si>
  <si>
    <t>報告書対象遺伝子:HMGCL
鑑別・補助診断用遺伝子:ありません。</t>
  </si>
  <si>
    <t>,HLCS,BTD,none,</t>
  </si>
  <si>
    <t>報告書対象遺伝子:HLCS,BTD
鑑別・補助診断用遺伝子:ありません。</t>
  </si>
  <si>
    <t>,GCDH,none,</t>
  </si>
  <si>
    <t>報告書対象遺伝子:GCDH
鑑別・補助診断用遺伝子:ありません。</t>
  </si>
  <si>
    <t>,ACADM,none,</t>
  </si>
  <si>
    <t>報告書対象遺伝子:ACADM
鑑別・補助診断用遺伝子:ありません。</t>
  </si>
  <si>
    <t>,MECP2,CDKL5,FOXG1,none,</t>
  </si>
  <si>
    <t>報告書対象遺伝子:MECP2,CDKL5,FOXG1
鑑別・補助診断用遺伝子:ありません。</t>
  </si>
  <si>
    <t>,ACADVL,CPT2,CPT1A,SLC25A20,SLC22A5,ETFA,ETFB,ETFDH,FLAD1,SLC25A32,SLC52A1,SLC52A2,SLC52A3,</t>
  </si>
  <si>
    <t>報告書対象遺伝子:ACADVL
鑑別・補助診断用遺伝子:CPT2,CPT1A,SLC25A20,SLC22A5,ETFA,ETFB,ETFDH,FLAD1,SLC25A32,SLC52A1,SLC52A2,SLC52A3</t>
  </si>
  <si>
    <t>,CPT1A,CPT2,SLC25A20,SLC22A5,</t>
  </si>
  <si>
    <t>報告書対象遺伝子:CPT1A
鑑別・補助診断用遺伝子:CPT2,SLC25A20,SLC22A5</t>
  </si>
  <si>
    <t>,BCKDHA,BCKDHB,DBT,DLD,none,</t>
  </si>
  <si>
    <t>報告書対象遺伝子:BCKDHA,BCKDHB,DBT,DLD
鑑別・補助診断用遺伝子:ありません。</t>
  </si>
  <si>
    <t>,MMUT,MMAA,MMAB,MMACHC,ABCD4,HCFC1,LMBRD1,MMADHC,PCCA,PCCB,</t>
  </si>
  <si>
    <t>報告書対象遺伝子:MMUT,MMAA,MMAB,MMACHC
鑑別・補助診断用遺伝子:ABCD4,HCFC1,LMBRD1,MMADHC,PCCA,PCCB</t>
  </si>
  <si>
    <t>,PCCA,PCCB,MMUT,</t>
  </si>
  <si>
    <t>報告書対象遺伝子:PCCA,PCCB
鑑別・補助診断用遺伝子:MMUT</t>
  </si>
  <si>
    <t>,MCCC1,MCCC2,none,</t>
  </si>
  <si>
    <t>報告書対象遺伝子:MCCC1,MCCC2
鑑別・補助診断用遺伝子:ありません。</t>
  </si>
  <si>
    <t>,HADHA,HADHB,ACADVL,none,</t>
  </si>
  <si>
    <t>報告書対象遺伝子:HADHA,HADHB,ACADVL
鑑別・補助診断用遺伝子:ありません。</t>
  </si>
  <si>
    <t>,OTC,NAGS,CPS1,SLC25A15,ARG1,ASS1,ASL,SLC25A13,</t>
  </si>
  <si>
    <t>報告書対象遺伝子:OTC,NAGS,CPS1,SLC25A15,ARG1,ASS1,ASL
鑑別・補助診断用遺伝子:SLC25A13
※いわゆるSLC25A13のIVS16ins3kbについては、全長解析は行いませんが、存在の有無は検査対象内です。</t>
  </si>
  <si>
    <t>,PAX6,none,</t>
  </si>
  <si>
    <t>報告書対象遺伝子:PAX6
鑑別・補助診断用遺伝子:ありません。</t>
  </si>
  <si>
    <t>,OTC,none,</t>
  </si>
  <si>
    <t>報告書対象遺伝子:OTC
鑑別・補助診断用遺伝子:ありません。</t>
  </si>
  <si>
    <t>,CPS1,none,</t>
  </si>
  <si>
    <t>報告書対象遺伝子:CPS1
鑑別・補助診断用遺伝子:ありません。</t>
  </si>
  <si>
    <t>,ATP7B,none,</t>
  </si>
  <si>
    <t>報告書対象遺伝子:ATP7B
鑑別・補助診断用遺伝子:ありません。</t>
  </si>
  <si>
    <t>,ATP7A,none,</t>
  </si>
  <si>
    <t>報告書対象遺伝子:ATP7A
鑑別・補助診断用遺伝子:ありません。</t>
  </si>
  <si>
    <t>,ATP7A,ATP7B,none,</t>
  </si>
  <si>
    <t>報告書対象遺伝子:ATP7A,ATP7B
鑑別・補助診断用遺伝子:ありません。</t>
  </si>
  <si>
    <t>,IKBKG,NFKBIA,IKBKB,ORAI1,none,</t>
  </si>
  <si>
    <t>報告書対象遺伝子:IKBKG,NFKBIA,IKBKB,ORAI1
鑑別・補助診断用遺伝子:ありません。
※IKBKGに関しては相同領域があるため、次世代シークエンサーに加え、long PCR後sanger法にてもバリアントを確認していますが、IKBKGのex3-ex10の大欠失の検出は不可能です。</t>
  </si>
  <si>
    <t>PID_FHL_v5</t>
  </si>
  <si>
    <t>白血球数が極端に少ないと検査が難しい場合があります。白血球数を特記事項にご記入下さい。</t>
  </si>
  <si>
    <t>,PRF1,UNC13D,STX11,STXBP2,FAAP24,SLC7A7,LYST,RAB27A,AP3B1,AP3D1,SH2D1A,XIAP,RHOG,CDC42,HAVCR2,NLRC4,MVK,none,</t>
  </si>
  <si>
    <t>報告書対象遺伝子:PRF1,UNC13D,STX11,STXBP2,FAAP24,SLC7A7,LYST,RAB27A,AP3B1,AP3D1,SH2D1A,XIAP,RHOG,CDC42,HAVCR2,NLRC4,MVK
鑑別・補助診断用遺伝子:ありません。
※白血球数が極端に少ないと検査が難しい場合があります。白血球数を特記事項にご記入下さい。</t>
  </si>
  <si>
    <t>PID_ALPS_v3</t>
  </si>
  <si>
    <t>,FAS,FASLG,CASP8,NRAS,KRAS,AIRE,FOXP3,IL2RA,CTLA4,LRBA,STAT3,IKZF1,PIK3CD,PIK3R1,PRKCD,TNFAIP3,RELA,CARD11,ADA2,PTEN,none,</t>
  </si>
  <si>
    <t>報告書対象遺伝子:FAS,FASLG,CASP8,NRAS,KRAS,AIRE,FOXP3,IL2RA,CTLA4,LRBA,STAT3,IKZF1,PIK3CD,PIK3R1,PRKCD,TNFAIP3,RELA,CARD11,ADA2,PTEN
鑑別・補助診断用遺伝子:ありません。</t>
  </si>
  <si>
    <t>PID_IBD_v3</t>
  </si>
  <si>
    <t>,IL10,IL10RA,IL10RB,RIPK1,FOXP3,CTLA4,LRBA,WAS,XIAP,CYBA,CYBB,NCF2,NCF4,TNFAIP3,TTC7A,IKBKG,SKIC3,SKIC2,SAMD9,RELA,none,</t>
  </si>
  <si>
    <t>報告書対象遺伝子:IL10,IL10RA,IL10RB,RIPK1,FOXP3,CTLA4,LRBA,WAS,XIAP,CYBA,CYBB,NCF2,NCF4,TNFAIP3,TTC7A,IKBKG,SKIC3,SKIC2,SAMD9,RELA
鑑別・補助診断用遺伝子:ありません。
※IKBKGに関しては相同領域があるため、次世代シークエンサーに加え、long PCR後sanger法にてもバリアントを確認していますが、IKBKGのex3-ex10の大欠失の検出は不可能です。</t>
  </si>
  <si>
    <t>PID_CGD_v4</t>
  </si>
  <si>
    <t>,CYBB,CYBA,NCF2,NCF4,G6PD,CYBC1,none,</t>
  </si>
  <si>
    <t>報告書対象遺伝子:CYBB,CYBA,NCF2,NCF4,G6PD,CYBC1
鑑別・補助診断用遺伝子:ありません。</t>
  </si>
  <si>
    <t>PID_TLR_v3</t>
  </si>
  <si>
    <t>,IRAK4,MYD88,TIRAP,IKBKG,NFKBIA,IKBKB,RPSA,NKX2-5,RBCK1,IRAK1,TLR7,TLR8,IRF4,none,</t>
  </si>
  <si>
    <t>報告書対象遺伝子:IRAK4,MYD88,TIRAP,IKBKG,NFKBIA,IKBKB,RPSA,NKX2-5,RBCK1,IRAK1,TLR7,TLR8,IRF4
鑑別・補助診断用遺伝子:ありません。
※IKBKGに関しては相同領域があるため、次世代シークエンサーに加え、long PCR後sanger法にてもバリアントを確認していますが、IKBKGのex3-ex10の大欠失の検出は不可能です。</t>
  </si>
  <si>
    <t>PID_SCID1_v3</t>
  </si>
  <si>
    <t>,IL2RG,JAK3,IL7R,RAG1,RAG2,DCLRE1C,ADA,PNP,ZAP70,LIG4,NHEJ1,TBX1,SASH3,AK2,FOXN1,ATM,CHD7,none,</t>
  </si>
  <si>
    <t>報告書対象遺伝子:IL2RG,JAK3,IL7R,RAG1,RAG2,DCLRE1C,ADA,PNP,ZAP70,LIG4,NHEJ1,TBX1,SASH3,AK2,FOXN1,ATM,CHD7
鑑別・補助診断用遺伝子:ありません。</t>
  </si>
  <si>
    <t>PID_SCID2_v3</t>
  </si>
  <si>
    <t>,CORO1A,PRKDC,PTPRC,STAT5B,ORAI1,STIM1,MAGT1,RAC2,SEMA3E,POLE,CD3D,CD3E,CD247,LAT,CD3G,DOCK2,RELB,TFRC,PAX1,PTCRA,none,</t>
  </si>
  <si>
    <t>報告書対象遺伝子:CORO1A,PRKDC,PTPRC,STAT5B,ORAI1,STIM1,MAGT1,RAC2,SEMA3E,POLE,CD3D,CD3E,CD247,LAT,CD3G,DOCK2,RELB,TFRC,PAX1,PTCRA
鑑別・補助診断用遺伝子:ありません。</t>
  </si>
  <si>
    <t>,ERCC8,ERCC6,ERCC3,ERCC2,ERCC5,DDB2, ERCC4, POLH, XPA, XPC,</t>
  </si>
  <si>
    <t>報告書対象遺伝子:ERCC8,ERCC6,ERCC3,ERCC2,ERCC5
鑑別・補助診断用遺伝子:DDB2, ERCC4, POLH, XPA, XPC</t>
  </si>
  <si>
    <t>,TAP1,TAP2,B2M,CIITA,RFXANK,RFX5,RFXAP,none,</t>
  </si>
  <si>
    <t>報告書対象遺伝子:TAP1,TAP2,B2M,CIITA,RFXANK,RFX5,RFXAP
鑑別・補助診断用遺伝子:ありません。</t>
  </si>
  <si>
    <t>,TNFSF12,TNFSF13,TNFRSF13B,TNFRSF13C,CD19,CR2,PLCG2,IKZF1,IKZF3,NFKB1,NFKB2,SEC61A1,IRF2BP2,ATP6AP1,ARHGEF1,SH3KBP1,DNMT3B,ZBTB24,CDCA7,HELLS,none,</t>
  </si>
  <si>
    <t>報告書対象遺伝子:TNFSF12,TNFSF13,TNFRSF13B,TNFRSF13C,CD19,CR2,PLCG2,IKZF1,IKZF3,NFKB1,NFKB2,SEC61A1,IRF2BP2,ATP6AP1,ARHGEF1,SH3KBP1,DNMT3B,ZBTB24,CDCA7,HELLS
鑑別・補助診断用遺伝子:ありません。</t>
  </si>
  <si>
    <t>PID_CVID2_v2</t>
  </si>
  <si>
    <t>,ICOS,PLCG2,LRBA,CTLA4,IL21R,MALT1,MSN,CARD11,BCL10,ITK,PIK3CD,PIK3R1,NFKB1,NFKB2,ICOSLG,KRAS,none,</t>
  </si>
  <si>
    <t>報告書対象遺伝子:ICOS,PLCG2,LRBA,CTLA4,IL21R,MALT1,MSN,CARD11,BCL10,ITK,PIK3CD,PIK3R1,NFKB1,NFKB2,ICOSLG,KRAS
鑑別・補助診断用遺伝子:ありません。
※ICOSLGは相同領域があるため正確に解析できない可能性があります。</t>
  </si>
  <si>
    <t>PID_ND1_v2</t>
  </si>
  <si>
    <t>,ELANE,HAX1,WAS,CSF3R,SRP54,CXCR4,VPS45,DNAJC21,EFL1,none,</t>
  </si>
  <si>
    <t>報告書対象遺伝子:ELANE,HAX1,WAS,CSF3R,SRP54,CXCR4,VPS45,DNAJC21,EFL1
鑑別・補助診断用遺伝子:ありません。</t>
  </si>
  <si>
    <t>PID_ND2_v2</t>
  </si>
  <si>
    <t>,GFI1,G6PC3,SLC37A4,TAFAZZIN,VPS13B,USB1,JAGN1,CLPB,SMARCD2,CXCR2,none,</t>
  </si>
  <si>
    <t>報告書対象遺伝子:GFI1,G6PC3,SLC37A4,TAFAZZIN,VPS13B,USB1,JAGN1,CLPB,SMARCD2,CXCR2
鑑別・補助診断用遺伝子:ありません。</t>
  </si>
  <si>
    <t>PID_HIE_v3</t>
  </si>
  <si>
    <t>,STAT3,TYK2,IL6R,ZNF341,ERBIN,TGFBR1,TGFBR2,SPINK5,PGM3,CARD11,DOCK8,IL6ST,STAT6,none,</t>
  </si>
  <si>
    <t>報告書対象遺伝子:STAT3,TYK2,IL6R,ZNF341,ERBIN,TGFBR1,TGFBR2,SPINK5,PGM3,CARD11,DOCK8,IL6ST,STAT6
鑑別・補助診断用遺伝子:ありません。</t>
  </si>
  <si>
    <t>PID_CMC_v3</t>
  </si>
  <si>
    <t>,IL17RA,IL17F,STAT1,TRAF3IP2,RORC,AIRE,STAT3,IL12RB1,IL12B,CARD9,IL17RC,none,</t>
  </si>
  <si>
    <t>報告書対象遺伝子:IL17RA,IL17F,STAT1,TRAF3IP2,RORC,AIRE,STAT3,IL12RB1,IL12B,CARD9,IL17RC
鑑別・補助診断用遺伝子:ありません。</t>
  </si>
  <si>
    <t>PID_BCD_v4</t>
  </si>
  <si>
    <t>,BTK,IGHM,IGLL1,CD79A,BLNK,PIK3CD,PIK3R1,TCF3,SLC39A7,TRNT1,IKZF1,IKZF3,FNIP1,SPI1,none,</t>
  </si>
  <si>
    <t>報告書対象遺伝子:BTK,IGHM,IGLL1,CD79A,BLNK,PIK3CD,PIK3R1,TCF3,SLC39A7,TRNT1,IKZF1,IKZF3,FNIP1,SPI1
鑑別・補助診断用遺伝子:ありません。</t>
  </si>
  <si>
    <t>PID_CPD1_v2</t>
  </si>
  <si>
    <t>,C1QA,C1QB,C1QC,C1R,C1S,C2,C3,C5,C6,C7,C8A,C8B,C9,CFB,CFI,CFP,MASP2,MBL2,CFD,none,</t>
  </si>
  <si>
    <t>報告書対象遺伝子:C1QA,C1QB,C1QC,C1R,C1S,C2,C3,C5,C6,C7,C8A,C8B,C9,CFB,CFI,CFP,MASP2,MBL2,CFD
鑑別・補助診断用遺伝子:ありません。</t>
  </si>
  <si>
    <t>,SERPING1,F12,ANGPT1,PLG,CD55,CD59,none,</t>
  </si>
  <si>
    <t>報告書対象遺伝子:SERPING1,F12,ANGPT1,PLG,CD55,CD59
鑑別・補助診断用遺伝子:ありません。</t>
  </si>
  <si>
    <t>PID_VCP_v4</t>
  </si>
  <si>
    <t>,STAT1,STAT2,IRF7,IFNAR1,FCGR3A,IFIH1,IRF8,MCM4,IRF9,IFNAR2,NOS2,ZNFX1,POLR3A,POLR3C,POLR3F,MAP1LC3B2,TLR7,none,</t>
  </si>
  <si>
    <t>報告書対象遺伝子:STAT1,STAT2,IRF7,IFNAR1,FCGR3A,IFIH1,IRF8,MCM4,IRF9,IFNAR2,NOS2,ZNFX1,POLR3A,POLR3C,POLR3F,MAP1LC3B2,TLR7
鑑別・補助診断用遺伝子:ありません。</t>
  </si>
  <si>
    <t>PID_MSMD_v3</t>
  </si>
  <si>
    <t>,IL12RB1,IL12B,IL12RB2,IL23R,IFNGR1,IFNGR2,STAT1,CYBB,IRF8,TYK2,RORC,JAK1,IKBKG,GATA2,ISG15,none,</t>
  </si>
  <si>
    <t>報告書対象遺伝子:IL12RB1,IL12B,IL12RB2,IL23R,IFNGR1,IFNGR2,STAT1,CYBB,IRF8,TYK2,RORC,JAK1,IKBKG,GATA2,ISG15
鑑別・補助診断用遺伝子:ありません。
※IKBKGに関しては相同領域があるため、次世代シークエンサーに加え、long PCR後sanger法にてもバリアントを確認していますが、IKBKGのex3-ex10の大欠失の検出は不可能です。</t>
  </si>
  <si>
    <t>,CD40LG,AICDA,CD40,UNG,INO80,PIK3CD,PIK3R1,PTEN,IKBKG,none,</t>
  </si>
  <si>
    <t>報告書対象遺伝子:CD40LG,AICDA,CD40,UNG,INO80,PIK3CD,PIK3R1,PTEN,IKBKG
鑑別・補助診断用遺伝子:ありません。
※IKBKGに関しては相同領域があるため、次世代シークエンサーに加え、long PCR後sanger法にてもバリアントを確認していますが、IKBKGのex3-ex10の大欠失の検出は不可能です。</t>
  </si>
  <si>
    <t>PID_IPEX_v3</t>
  </si>
  <si>
    <t>,FOXP3,IL2RA,IL2RB,CTLA4,LRBA,STAT3,FERMT1,STAT1,STAT5B,DEF6,NBEAL2,BACH2,IKZF1,DOCK8,none,</t>
  </si>
  <si>
    <t>報告書対象遺伝子:FOXP3,IL2RA,IL2RB,CTLA4,LRBA,STAT3,FERMT1,STAT1,STAT5B,DEF6,NBEAL2,BACH2,IKZF1,DOCK8
鑑別・補助診断用遺伝子:ありません。</t>
  </si>
  <si>
    <t>,WAS,ARPC1B,CDC42,WIPF1,none,</t>
  </si>
  <si>
    <t>報告書対象遺伝子:WAS,ARPC1B,CDC42,WIPF1
鑑別・補助診断用遺伝子:ありません。</t>
  </si>
  <si>
    <t>PID_DKC_v3</t>
  </si>
  <si>
    <t>,DKC1,TERC,TERT,TINF2,RTEL1,ACD,WRAP53,PARN,CTC1,NOP10,NHP2,STN1,DCLRE1B,none,</t>
  </si>
  <si>
    <t>報告書対象遺伝子:DKC1,TERC,TERT,TINF2,RTEL1,ACD,WRAP53,PARN,CTC1,NOP10,NHP2,STN1,DCLRE1B
鑑別・補助診断用遺伝子:ありません。</t>
  </si>
  <si>
    <t>PID_EBVLPD_v3</t>
  </si>
  <si>
    <t>,SH2D1A,XIAP,MAGT1,ZAP70,PIK3CD,PIK3R1,NFKB1,CTLA4,PRF1,STXBP2,FAS,IKZF3,NBEAL2,none,</t>
  </si>
  <si>
    <t>報告書対象遺伝子:SH2D1A,XIAP,MAGT1,ZAP70,PIK3CD,PIK3R1,NFKB1,CTLA4,PRF1,STXBP2,FAS,IKZF3,NBEAL2
鑑別・補助診断用遺伝子:ありません。</t>
  </si>
  <si>
    <t>AHI1,ARL13B,B9D1,B9D2,C2CD3,CPLANE1,CC2D2A,CEP41,CEP104,CEP120,CEP290,CSPP1,IFT172,INPP5E,KATNIP,KIAA0586,KIF7,MKS1,NPHP1,NPHP4,IQCB1,OFD1,PDE6D,RPGRIP1L,TCTN1,TCTN2,TCTN3,TMEM67,TMEM107,TMEM138,TMEM216,TMEM231,TMEM237,TTC21B,ZNF423,ARL3,ARMC9,CELSR2,CEP164,CLUAP1,EXOC8,FAM149B1,HYLS1,KIAA0753,PIBF1,SUFU,TMEM218,TOGARAM1</t>
  </si>
  <si>
    <t>,AHI1,ARL13B,B9D1,B9D2,C2CD3,CPLANE1,CC2D2A,CEP41,CEP104,CEP120,CEP290,CSPP1,IFT172,INPP5E,KATNIP,KIAA0586,KIF7,MKS1,NPHP1,NPHP4,IQCB1,OFD1,PDE6D,RPGRIP1L,TCTN1,TCTN2,TCTN3,TMEM67,TMEM107,TMEM138,TMEM216,TMEM231,TMEM237,TTC21B,ZNF423,ARL3,ARMC9,CELSR2,CEP164,CLUAP1,EXOC8,FAM149B1,HYLS1,KIAA0753,PIBF1,SUFU,TMEM218,TOGARAM1,none,</t>
  </si>
  <si>
    <t>報告書対象遺伝子:AHI1,ARL13B,B9D1,B9D2,C2CD3,CPLANE1,CC2D2A,CEP41,CEP104,CEP120,CEP290,CSPP1,IFT172,INPP5E,KATNIP,KIAA0586,KIF7,MKS1,NPHP1,NPHP4,IQCB1,OFD1,PDE6D,RPGRIP1L,TCTN1,TCTN2,TCTN3,TMEM67,TMEM107,TMEM138,TMEM216,TMEM231,TMEM237,TTC21B,ZNF423,ARL3,ARMC9,CELSR2,CEP164,CLUAP1,EXOC8,FAM149B1,HYLS1,KIAA0753,PIBF1,SUFU,TMEM218,TOGARAM1
鑑別・補助診断用遺伝子:ありません。</t>
  </si>
  <si>
    <t>,GATA2,CSF2RA,CSF2RB,IRF7,IRF8,none,</t>
  </si>
  <si>
    <t>報告書対象遺伝子:GATA2,CSF2RA,CSF2RB,IRF7,IRF8
鑑別・補助診断用遺伝子:ありません。</t>
  </si>
  <si>
    <t>,SMARCAL1,RNU4ATAC,EXTL3,none,</t>
  </si>
  <si>
    <t>報告書対象遺伝子:SMARCAL1,RNU4ATAC,EXTL3
鑑別・補助診断用遺伝子:ありません。</t>
  </si>
  <si>
    <t>,ATM,MRE11,NBN,RAD50,LIG4,NHEJ1,DCLRE1C,PRKDC,DNMT3B,ZBTB24,CDCA7,HELLS,RNF168,MCM4,BLM,none,</t>
  </si>
  <si>
    <t>報告書対象遺伝子:ATM,MRE11,NBN,RAD50,LIG4,NHEJ1,DCLRE1C,PRKDC,DNMT3B,ZBTB24,CDCA7,HELLS,RNF168,MCM4,BLM
鑑別・補助診断用遺伝子:ありません。</t>
  </si>
  <si>
    <t>PID_LAD_v2</t>
  </si>
  <si>
    <t>,ITGB2,SLC35C1,FERMT3,RASGRP2,RAC2,ACTB,FPR1,CTSC,WDR1,CCR2,CEBPE,none,</t>
  </si>
  <si>
    <t>報告書対象遺伝子:ITGB2,SLC35C1,FERMT3,RASGRP2,RAC2,ACTB,FPR1,CTSC,WDR1,CCR2,CEBPE
鑑別・補助診断用遺伝子:ありません。</t>
  </si>
  <si>
    <t>,SBDS,none,</t>
  </si>
  <si>
    <t>報告書対象遺伝子:SBDS
鑑別・補助診断用遺伝子:ありません。
※相同領域があるため、long PCRを行っています。</t>
  </si>
  <si>
    <t>HID_HID_v5</t>
  </si>
  <si>
    <t>,MVK,MEFV,TNFRSF1A,TNFAIP3,NOD2,PMVK,</t>
  </si>
  <si>
    <t>報告書対象遺伝子:MVK
鑑別・補助診断用遺伝子:MEFV,TNFRSF1A,TNFAIP3,NOD2,PMVK</t>
  </si>
  <si>
    <t>PAP_PST_v2</t>
  </si>
  <si>
    <t>,PSTPIP1,MEFV,NCSTN,PSENEN,</t>
  </si>
  <si>
    <t>報告書対象遺伝子:PSTPIP1
鑑別・補助診断用遺伝子:MEFV,NCSTN,PSENEN</t>
  </si>
  <si>
    <t>,NLRP3,NLRC4,PLCG2,NLRP12,</t>
  </si>
  <si>
    <t>報告書対象遺伝子:NLRP3
鑑別・補助診断用遺伝子:NLRC4,PLCG2,NLRP12</t>
  </si>
  <si>
    <t>マルファン症候群/ロイス・ディーツ症候群遺伝子検査</t>
  </si>
  <si>
    <t>,FBN1,TGFBR1,TGFBR2,SMAD3,TGFB2,TGFB3,SMAD2,ACTA2,COL3A1,EFEMP2,FBN2,FLNA,MYH11,MYLK,SLC2A10,COL1A1,PRKG1,PMEPA1,LOX,</t>
  </si>
  <si>
    <t>報告書対象遺伝子:FBN1,TGFBR1,TGFBR2,SMAD3,TGFB2,TGFB3,SMAD2
鑑別・補助診断用遺伝子:ACTA2,COL3A1,EFEMP2,FBN2,FLNA,MYH11,MYLK,SLC2A10,COL1A1,PRKG1,PMEPA1,LOX</t>
  </si>
  <si>
    <t>血管型エーラス・ダンロス症候群遺伝子検査</t>
  </si>
  <si>
    <t>,COL3A1,ACTA2,EFEMP2,FBN1,FBN2,FLNA,MYH11,MYLK,SLC2A10,SMAD3,TGFB2,TGFB3,TGFBR1,TGFBR2,SMAD2,COL1A1,PRKG1,PMEPA1,LOX,</t>
  </si>
  <si>
    <t>報告書対象遺伝子:COL3A1
鑑別・補助診断用遺伝子:ACTA2,EFEMP2,FBN1,FBN2,FLNA,MYH11,MYLK,SLC2A10,SMAD3,TGFB2,TGFB3,TGFBR1,TGFBR2,SMAD2,COL1A1,PRKG1,PMEPA1,LOX</t>
  </si>
  <si>
    <t>,ACTA2,MYH11,MYLK,TGFBR1,TGFBR2,SLC2A10,COL3A1,EFEMP2,FBN1,FBN2,FLNA,SMAD3,TGFB2,TGFB3,SMAD2,COL1A1,PRKG1,PMEPA1,LOX,</t>
  </si>
  <si>
    <t>報告書対象遺伝子:ACTA2,MYH11,MYLK,TGFBR1,TGFBR2
鑑別・補助診断用遺伝子:SLC2A10,COL3A1,EFEMP2,FBN1,FBN2,FLNA,SMAD3,TGFB2,TGFB3,SMAD2,COL1A1,PRKG1,PMEPA1,LOX</t>
  </si>
  <si>
    <t>,ACVR1,none,</t>
  </si>
  <si>
    <t>報告書対象遺伝子:ACVR1
鑑別・補助診断用遺伝子:ありません。</t>
  </si>
  <si>
    <t>HAI_HAI1_v2</t>
  </si>
  <si>
    <t>,ADA2,NLRC4,TNFAIP3,MEFV,TNFRSF1A,NLRP3,MVK,NOD2,PSTPIP1,PSMB8,TREX1,</t>
  </si>
  <si>
    <t>報告書対象遺伝子:ADA2,NLRC4,TNFAIP3
鑑別・補助診断用遺伝子:MEFV,TNFRSF1A,NLRP3,MVK,NOD2,PSTPIP1,PSMB8,TREX1</t>
  </si>
  <si>
    <t>遺伝性自己炎症疾患遺伝子検査(panel2)</t>
  </si>
  <si>
    <t>HAI_HAI2_v2</t>
  </si>
  <si>
    <t>STING1,PSMB8,PSMA3,PSMB4,PSMB9,POMP,PSMB10,PSMG2,PSMD12,COPA,USP18</t>
  </si>
  <si>
    <t>,RNASEH2A,SAMHD1,RNASEH2B,RNASEH2C,TREX1,IFIH1,ADAR,RNU7-1,LSM11,STING1,PSMB8,PSMA3,PSMB4,PSMB9,POMP,PSMB10,PSMG2,PSMD12,COPA,USP18,</t>
  </si>
  <si>
    <t>報告書対象遺伝子:RNASEH2A,SAMHD1,RNASEH2B,RNASEH2C,TREX1,IFIH1,ADAR,RNU7-1,LSM11
鑑別・補助診断用遺伝子:STING1,PSMB8,PSMA3,PSMB4,PSMB9,POMP,PSMB10,PSMG2,PSMD12,COPA,USP18</t>
  </si>
  <si>
    <t>,DMD,none,</t>
  </si>
  <si>
    <t>報告書対象遺伝子:DMD
鑑別・補助診断用遺伝子:ありません。
※DMDに関しましては先にMLPA法をお勧めしております。MLPA法で単一エクソン欠失の結果となり、当該エクソン内のシークエンス異常の可能性を調べる目的の場合は、そのMLPA法の結果を備考欄にご記載ください。</t>
  </si>
  <si>
    <t>,ALPL,none,</t>
  </si>
  <si>
    <t>報告書対象遺伝子:ALPL
鑑別・補助診断用遺伝子:ありません。</t>
  </si>
  <si>
    <t>,FGFR2,FGFR1,FGFR3,</t>
  </si>
  <si>
    <t>報告書対象遺伝子:FGFR2,FGFR1
鑑別・補助診断用遺伝子:FGFR3</t>
  </si>
  <si>
    <t>CRZ_CRZ_v3</t>
  </si>
  <si>
    <t>FGFR1,ERF,TCF12,MSX2,IL11RA,RAB23,EFNB1,TWIST1</t>
  </si>
  <si>
    <t>,FGFR2,FGFR3,FGFR1,ERF,TCF12,MSX2,IL11RA,RAB23,EFNB1,TWIST1,</t>
  </si>
  <si>
    <t>報告書対象遺伝子:FGFR2,FGFR3
鑑別・補助診断用遺伝子:FGFR1,ERF,TCF12,MSX2,IL11RA,RAB23,EFNB1,TWIST1</t>
  </si>
  <si>
    <t>,POR,none,</t>
  </si>
  <si>
    <t>報告書対象遺伝子:POR
鑑別・補助診断用遺伝子:ありません。</t>
  </si>
  <si>
    <t>,FGFR2,none,</t>
  </si>
  <si>
    <t>報告書対象遺伝子:FGFR2
鑑別・補助診断用遺伝子:ありません。</t>
  </si>
  <si>
    <t>,RECQL4,WRN,ATM,USB1,DKC1,TERT,NOP10,NHP2,BLM,TOP3A,RMI1,RMI2,DNA2,CRIPT,</t>
  </si>
  <si>
    <t>報告書対象遺伝子:RECQL4
鑑別・補助診断用遺伝子:WRN,ATM,USB1,DKC1,TERT,NOP10,NHP2,BLM,TOP3A,RMI1,RMI2,DNA2,CRIPT</t>
  </si>
  <si>
    <t>,DCTN1,none,</t>
  </si>
  <si>
    <t>報告書対象遺伝子:DCTN1
鑑別・補助診断用遺伝子:ありません。</t>
  </si>
  <si>
    <t>,PCDH19,none,</t>
  </si>
  <si>
    <t>報告書対象遺伝子:PCDH19
鑑別・補助診断用遺伝子:ありません。</t>
  </si>
  <si>
    <t>,MC2R,MRAP,AAAS,NNT,TXNRD2,none,</t>
  </si>
  <si>
    <t>報告書対象遺伝子:MC2R,MRAP,AAAS,NNT,TXNRD2
鑑別・補助診断用遺伝子:ありません。</t>
  </si>
  <si>
    <t>,TNFRSF1A,none,</t>
  </si>
  <si>
    <t>報告書対象遺伝子:TNFRSF1A
鑑別・補助診断用遺伝子:ありません。</t>
  </si>
  <si>
    <t>中條・西村症候群遺伝子検査</t>
  </si>
  <si>
    <t>NNS_NNS_v2</t>
  </si>
  <si>
    <t>,PSMB8,PSMA3,PSMB4,PSMB9,POMP,PSMB10,PSMG2,PSMD12,</t>
  </si>
  <si>
    <t>報告書対象遺伝子:PSMB8,PSMA3,PSMB4,PSMB9,POMP
鑑別・補助診断用遺伝子:PSMB10,PSMG2,PSMD12</t>
  </si>
  <si>
    <t>,MEFV,none,</t>
  </si>
  <si>
    <t>報告書対象遺伝子:MEFV
鑑別・補助診断用遺伝子:ありません。</t>
  </si>
  <si>
    <t>,WRN,LMNA,BLM,RECQL4,RMI1,POLD1,</t>
  </si>
  <si>
    <t>報告書対象遺伝子:WRN
鑑別・補助診断用遺伝子:LMNA,BLM,RECQL4,RMI1,POLD1</t>
  </si>
  <si>
    <t>,NSD1,NFIX,</t>
  </si>
  <si>
    <t>報告書対象遺伝子:NSD1
鑑別・補助診断用遺伝子:NFIX</t>
  </si>
  <si>
    <t>,CPT2,CPT1A,SLC25A20,SLC22A5,ACADVL,ETFA,ETFB,ETFDH,FLAD1,SLC25A32,SLC52A1,SLC52A2,SLC52A3,</t>
  </si>
  <si>
    <t>報告書対象遺伝子:CPT2
鑑別・補助診断用遺伝子:CPT1A,SLC25A20,SLC22A5,ACADVL,ETFA,ETFB,ETFDH,FLAD1,SLC25A32,SLC52A1,SLC52A2,SLC52A3</t>
  </si>
  <si>
    <t>,SLC25A20,CPT1A,CPT2,SLC22A5,</t>
  </si>
  <si>
    <t>報告書対象遺伝子:SLC25A20
鑑別・補助診断用遺伝子:CPT1A,CPT2,SLC22A5</t>
  </si>
  <si>
    <t>,SLC25A13,ASS1,ASL,</t>
  </si>
  <si>
    <t>報告書対象遺伝子:SLC25A13
鑑別・補助診断用遺伝子:ASS1,ASL
※いわゆるSLC25A13のIVS16ins3kbについては、全長解析は行いませんが、存在の有無は検査対象内です。</t>
  </si>
  <si>
    <t>,GLDC,AMT,GCSH,DLD,</t>
  </si>
  <si>
    <t>報告書対象遺伝子:GLDC,AMT,GCSH
鑑別・補助診断用遺伝子:DLD</t>
  </si>
  <si>
    <t>,PHOX2B,none,</t>
  </si>
  <si>
    <t>報告書対象遺伝子:PHOX2B
鑑別・補助診断用遺伝子:ありません。
※PHOX2Bは繰り返し配列部分をアンプリコンにて対応しています。</t>
  </si>
  <si>
    <t>,ACAT1,OXCT1,SLC16A1,HSD17B10,</t>
  </si>
  <si>
    <t>報告書対象遺伝子:ACAT1
鑑別・補助診断用遺伝子:OXCT1,SLC16A1,HSD17B10</t>
  </si>
  <si>
    <t>,AUH,TAFAZZIN,OPA3,DNAJC19,SERAC1,CLPB,HTRA2,TIMM50,</t>
  </si>
  <si>
    <t>報告書対象遺伝子:AUH,TAFAZZIN
鑑別・補助診断用遺伝子:OPA3,DNAJC19,SERAC1,CLPB,HTRA2,TIMM50</t>
  </si>
  <si>
    <t>,ETFA,ETFB,ETFDH,FLAD1,SLC25A32,SLC52A1,SLC52A2,SLC52A3,ACADVL,CPT2,CPT1A,SLC25A20,SLC22A5,</t>
  </si>
  <si>
    <t>報告書対象遺伝子:ETFA,ETFB,ETFDH
鑑別・補助診断用遺伝子:FLAD1,SLC25A32,SLC52A1,SLC52A2,SLC52A3,ACADVL,CPT2,CPT1A,SLC25A20,SLC22A5</t>
  </si>
  <si>
    <t>,GALT,GALE,GALK1,GALM,</t>
  </si>
  <si>
    <t>報告書対象遺伝子:GALT
鑑別・補助診断用遺伝子:GALE,GALK1,GALM</t>
  </si>
  <si>
    <t>,NR0B1,NR5A1,</t>
  </si>
  <si>
    <t>報告書対象遺伝子:NR0B1
鑑別・補助診断用遺伝子:NR5A1</t>
  </si>
  <si>
    <t>,ATRX,none,</t>
  </si>
  <si>
    <t>報告書対象遺伝子:ATRX
鑑別・補助診断用遺伝子:ありません。</t>
  </si>
  <si>
    <t>,LMNA,ZMPSTE24,</t>
  </si>
  <si>
    <t>報告書対象遺伝子:LMNA
鑑別・補助診断用遺伝子:ZMPSTE24</t>
  </si>
  <si>
    <t>,FGFR3,none,</t>
  </si>
  <si>
    <t>報告書対象遺伝子:FGFR3
鑑別・補助診断用遺伝子:ありません。</t>
  </si>
  <si>
    <t>,PURA,none,</t>
  </si>
  <si>
    <t>報告書対象遺伝子:PURA
鑑別・補助診断用遺伝子:ありません。</t>
  </si>
  <si>
    <t>,EPM2A,NHLRC1,none,</t>
  </si>
  <si>
    <t>報告書対象遺伝子:EPM2A,NHLRC1
鑑別・補助診断用遺伝子:ありません。</t>
  </si>
  <si>
    <t>,SPR,none,</t>
  </si>
  <si>
    <t>報告書対象遺伝子:SPR
鑑別・補助診断用遺伝子:ありません。</t>
  </si>
  <si>
    <t>,DDC,none,</t>
  </si>
  <si>
    <t>報告書対象遺伝子:DDC
鑑別・補助診断用遺伝子:ありません。</t>
  </si>
  <si>
    <t>,ENG,ACVRL1,SMAD4,BMPR2,</t>
  </si>
  <si>
    <t>報告書対象遺伝子:ENG,ACVRL1,SMAD4
鑑別・補助診断用遺伝子:BMPR2</t>
  </si>
  <si>
    <t>,KRAS,BRAF,MAP2K1,MAP2K2,HRAS,</t>
  </si>
  <si>
    <t>報告書対象遺伝子:KRAS,BRAF,MAP2K1,MAP2K2
鑑別・補助診断用遺伝子:HRAS</t>
  </si>
  <si>
    <t>,HRAS,KRAS,BRAF,MAP2K1,MAP2K2,</t>
  </si>
  <si>
    <t>報告書対象遺伝子:HRAS
鑑別・補助診断用遺伝子:KRAS,BRAF,MAP2K1,MAP2K2</t>
  </si>
  <si>
    <t>,CHD7,none,</t>
  </si>
  <si>
    <t>報告書対象遺伝子:CHD7
鑑別・補助診断用遺伝子:ありません。</t>
  </si>
  <si>
    <t>,SLC7A7,none,</t>
  </si>
  <si>
    <t>報告書対象遺伝子:SLC7A7
鑑別・補助診断用遺伝子:ありません。</t>
  </si>
  <si>
    <t>,NOD2,none,</t>
  </si>
  <si>
    <t>報告書対象遺伝子:NOD2
鑑別・補助診断用遺伝子:ありません。</t>
  </si>
  <si>
    <t>,MLC1,HEPACAM,EIF2B1,EIF2B2,EIF2B3,EIF2B4,EIF2B5,AARS2,LAMB1,</t>
  </si>
  <si>
    <t>報告書対象遺伝子:MLC1,HEPACAM,EIF2B1,EIF2B2,EIF2B3,EIF2B4,EIF2B5,AARS2
鑑別・補助診断用遺伝子:LAMB1</t>
  </si>
  <si>
    <t>,EYA1,SIX1,SALL1,SIX5,none,</t>
  </si>
  <si>
    <t>報告書対象遺伝子:EYA1,SIX1,SALL1,SIX5
鑑別・補助診断用遺伝子:ありません。</t>
  </si>
  <si>
    <t>,KAT6B,none,</t>
  </si>
  <si>
    <t>報告書対象遺伝子:KAT6B
鑑別・補助診断用遺伝子:ありません。</t>
  </si>
  <si>
    <t>,AVPR2,AQP2,AVP,</t>
  </si>
  <si>
    <t>報告書対象遺伝子:AVPR2,AQP2
鑑別・補助診断用遺伝子:AVP</t>
  </si>
  <si>
    <t>,OCRL,CLCN5,EHHADH,SLC34A1,SLC2A2,BCS1L,GATM,HNF4A,NDUFAF6,CTNS,</t>
  </si>
  <si>
    <t>報告書対象遺伝子:OCRL
鑑別・補助診断用遺伝子:CLCN5,EHHADH,SLC34A1,SLC2A2,BCS1L,GATM,HNF4A,NDUFAF6,CTNS</t>
  </si>
  <si>
    <t>,CYP27B1,VDR,CYP3A4,CYP2R1,</t>
  </si>
  <si>
    <t>報告書対象遺伝子:CYP27B1,VDR
鑑別・補助診断用遺伝子:CYP3A4,CYP2R1</t>
  </si>
  <si>
    <t>ネイルパテラ症候群_爪膝蓋症候群_LMX1B関連腎症</t>
    <phoneticPr fontId="1"/>
  </si>
  <si>
    <t>,LMX1B,none,</t>
  </si>
  <si>
    <t>報告書対象遺伝子:LMX1B
鑑別・補助診断用遺伝子:ありません。</t>
  </si>
  <si>
    <t>,SLC2A1,none,</t>
  </si>
  <si>
    <t>報告書対象遺伝子:SLC2A1
鑑別・補助診断用遺伝子:ありません。</t>
  </si>
  <si>
    <t>,THRB,none,</t>
  </si>
  <si>
    <t>報告書対象遺伝子:THRB
鑑別・補助診断用遺伝子:ありません。</t>
  </si>
  <si>
    <t>,EZH2,none,</t>
  </si>
  <si>
    <t>報告書対象遺伝子:EZH2
鑑別・補助診断用遺伝子:ありません。</t>
  </si>
  <si>
    <t>,RPS6KA3,none,</t>
  </si>
  <si>
    <t>報告書対象遺伝子:RPS6KA3
鑑別・補助診断用遺伝子:ありません。</t>
  </si>
  <si>
    <t>,ZEB2,none,</t>
  </si>
  <si>
    <t>報告書対象遺伝子:ZEB2
鑑別・補助診断用遺伝子:ありません。</t>
  </si>
  <si>
    <t>肝型糖原病_糖原病Ⅰ型_Ⅲ型_Ⅵ型_Ⅸa型_Ⅸb型_Ⅸc型_Ⅳ型</t>
    <phoneticPr fontId="1"/>
  </si>
  <si>
    <t>,G6PC,SLC37A4,AGL,PYGL,PHKA2,PHKB,PHKG2,GBE1,GYS2,</t>
  </si>
  <si>
    <t>報告書対象遺伝子:G6PC,SLC37A4,AGL,PYGL,PHKA2,PHKB,PHKG2,GBE1
鑑別・補助診断用遺伝子:GYS2</t>
  </si>
  <si>
    <t>筋型糖原病_糖原病Ⅲ型_Ⅳ型_Ⅸd型</t>
    <phoneticPr fontId="1"/>
  </si>
  <si>
    <t>,AGL,GBE1,PHKA1,GYS1,PYGM,PFKM,PGK1,PGAM2,LDHA,ALDOA,ENO3,PGM1,</t>
  </si>
  <si>
    <t>報告書対象遺伝子:AGL,GBE1,PHKA1
鑑別・補助診断用遺伝子:GYS1,PYGM,PFKM,PGK1,PGAM2,LDHA,ALDOA,ENO3,PGM1</t>
  </si>
  <si>
    <t>,PROC,none,</t>
  </si>
  <si>
    <t>報告書対象遺伝子:PROC
鑑別・補助診断用遺伝子:ありません。</t>
  </si>
  <si>
    <t>,GNAS,PRKAR1A,PDE4D,</t>
  </si>
  <si>
    <t>報告書対象遺伝子:GNAS
鑑別・補助診断用遺伝子:PRKAR1A,PDE4D</t>
  </si>
  <si>
    <t>,SERPINC1,none,</t>
  </si>
  <si>
    <t>報告書対象遺伝子:SERPINC1
鑑別・補助診断用遺伝子:ありません。</t>
  </si>
  <si>
    <t>,SCN1A,SCN1B,SCN2A,GABRG2,none,</t>
  </si>
  <si>
    <t>報告書対象遺伝子:SCN1A,SCN1B,SCN2A,GABRG2
鑑別・補助診断用遺伝子:ありません。</t>
  </si>
  <si>
    <t>,SMARCB1,SMARCA4,SMARCE1,ARID1A,ARID1B,PHF6,SOX11,none,</t>
  </si>
  <si>
    <t>報告書対象遺伝子:SMARCB1,SMARCA4,SMARCE1,ARID1A,ARID1B,PHF6,SOX11
鑑別・補助診断用遺伝子:ありません。</t>
  </si>
  <si>
    <t>,KMT2D,KDM6A,none,</t>
  </si>
  <si>
    <t>報告書対象遺伝子:KMT2D,KDM6A
鑑別・補助診断用遺伝子:ありません。</t>
  </si>
  <si>
    <t>先天性魚鱗癬遺伝子検査</t>
  </si>
  <si>
    <t>,ABCA12,TGM1,ALOX12B,ALOXE3,CYP4F22,NIPAL4,PNPLA1,CERS3,KRT1,KRT10,KRT2,ALDH3A2,ABHD5,SUMF1,SPINK5,ERCC2,ERCC3,GJB2,STS,MBTPS2,EBP,NSDHL,LORICRIN,SDR9C7,SULT2B1,CAST,TGM5,ELOVL4,PHGDH,PSAT1,SLC27A4,ADAMTS17,KDSR,VPS33B,SNAP29,VIPAS39,DSG1,DSP,GJB6,</t>
  </si>
  <si>
    <t>報告書対象遺伝子:ABCA12,TGM1,ALOX12B,ALOXE3,CYP4F22,NIPAL4,PNPLA1,CERS3,KRT1,KRT10,KRT2,ALDH3A2,ABHD5,SUMF1,SPINK5,ERCC2,ERCC3,GJB2,STS,MBTPS2,EBP,NSDHL
鑑別・補助診断用遺伝子:LORICRIN,SDR9C7,SULT2B1,CAST,TGM5,ELOVL4,PHGDH,PSAT1,SLC27A4,ADAMTS17,KDSR,VPS33B,SNAP29,VIPAS39,DSG1,DSP,GJB6</t>
  </si>
  <si>
    <t>肺胞蛋白症_自己免疫性又は先天性</t>
    <phoneticPr fontId="1"/>
  </si>
  <si>
    <t>,SFTPB,SFTPC,ABCA3,CSF2RA,CSF2RB,NKX2-1,FOXF1,GATA2,OAS1,MARS1,FARSB,FARSA,TBX4,</t>
  </si>
  <si>
    <t>報告書対象遺伝子:SFTPB,SFTPC,ABCA3,CSF2RA,CSF2RB
鑑別・補助診断用遺伝子:NKX2-1,FOXF1,GATA2,OAS1,MARS1,FARSB,FARSA,TBX4</t>
  </si>
  <si>
    <t>PTPN11,SOS1,RAF1,RIT1,KRAS,NRAS,SHOC2,CBL,BRAF,SOS2,MRAS,RRAS,LZTR1,RRAS2</t>
  </si>
  <si>
    <t>,PTPN11,SOS1,RAF1,RIT1,KRAS,NRAS,SHOC2,CBL,BRAF,SOS2,MRAS,RRAS,LZTR1,RRAS2,HRAS,MAP2K1,MAP2K2,PPP1CB,</t>
  </si>
  <si>
    <t>報告書対象遺伝子:PTPN11,SOS1,RAF1,RIT1,KRAS,NRAS,SHOC2,CBL,BRAF,SOS2,MRAS,RRAS,LZTR1,RRAS2
鑑別・補助診断用遺伝子:HRAS,MAP2K1,MAP2K2,PPP1CB</t>
  </si>
  <si>
    <t>BMP1,COL1A1,COL1A2,CRTAP,FKBP10,IFITM5,P3H1,PPIB,SERPINF1</t>
  </si>
  <si>
    <t>,BMP1,COL1A1,COL1A2,CRTAP,FKBP10,IFITM5,P3H1,PPIB,SERPINF1,SERPINH1,SP7,TMEM38B,WNT1,CREB3L1,SPARC,TENT5A,MBTPS2,MESD,KDELR2,CCDC134,</t>
  </si>
  <si>
    <t>報告書対象遺伝子:BMP1,COL1A1,COL1A2,CRTAP,FKBP10,IFITM5,P3H1,PPIB,SERPINF1
鑑別・補助診断用遺伝子:SERPINH1,SP7,TMEM38B,WNT1,CREB3L1,SPARC,TENT5A,MBTPS2,MESD,KDELR2,CCDC134</t>
  </si>
  <si>
    <t>EDS_NOV_v4</t>
  </si>
  <si>
    <t>COL5A1,COL5A2,AEBP1</t>
  </si>
  <si>
    <t>,COL5A1,COL5A2,AEBP1,COL1A1,COL1A2,PLOD1,ADAMTS2,CHST14,FKBP14,TNXB,</t>
  </si>
  <si>
    <t>報告書対象遺伝子:COL5A1,COL5A2,AEBP1
鑑別・補助診断用遺伝子:COL1A1,COL1A2,PLOD1,ADAMTS2,CHST14,FKBP14,TNXB
※TNXBの一部に相同領域があるため一部long PCRを行っています。</t>
  </si>
  <si>
    <t>,CFH,CFI,CD46,C3,CFB,THBD,DGKE,CFHR5,</t>
  </si>
  <si>
    <t>報告書対象遺伝子:CFH,CFI,CD46,C3,CFB,THBD,DGKE
鑑別・補助診断用遺伝子:CFHR5</t>
  </si>
  <si>
    <t>,COL4A3,COL4A4,COL4A5,none,</t>
  </si>
  <si>
    <t>報告書対象遺伝子:COL4A3,COL4A4,COL4A5
鑑別・補助診断用遺伝子:ありません。</t>
  </si>
  <si>
    <t>,CREBBP,EP300,none,</t>
  </si>
  <si>
    <t>報告書対象遺伝子:CREBBP,EP300
鑑別・補助診断用遺伝子:ありません。</t>
  </si>
  <si>
    <t>,SLC22A5,none,</t>
  </si>
  <si>
    <t>報告書対象遺伝子:SLC22A5
鑑別・補助診断用遺伝子:ありません。</t>
  </si>
  <si>
    <t>,ABCD1,none,</t>
  </si>
  <si>
    <t>報告書対象遺伝子:ABCD1
鑑別・補助診断用遺伝子:ありません。</t>
  </si>
  <si>
    <t>,PROS1,none,</t>
  </si>
  <si>
    <t>報告書対象遺伝子:PROS1
鑑別・補助診断用遺伝子:ありません。
※PROS1は相同領域があるため正確に解析できない可能性があります。</t>
  </si>
  <si>
    <t>,SIL1,none,</t>
  </si>
  <si>
    <t>報告書対象遺伝子:SIL1
鑑別・補助診断用遺伝子:ありません。</t>
  </si>
  <si>
    <t>先天異常症候群_コルネリア・デランゲ症候群</t>
    <phoneticPr fontId="1"/>
  </si>
  <si>
    <t>,NIPBL,SMC1A,RAD21,SMC3,HDAC8,ANKRD11,</t>
  </si>
  <si>
    <t>報告書対象遺伝子:NIPBL,SMC1A,RAD21,SMC3,HDAC8
鑑別・補助診断用遺伝子:ANKRD11</t>
  </si>
  <si>
    <t>先天異常症候群_スミス・レムリ・オピッツ症候群</t>
    <phoneticPr fontId="1"/>
  </si>
  <si>
    <t>,DHCR7,none,</t>
  </si>
  <si>
    <t>報告書対象遺伝子:DHCR7
鑑別・補助診断用遺伝子:ありません。</t>
  </si>
  <si>
    <t>NOTCH2は相同領域があるため正確に解析できない可能性があります。</t>
  </si>
  <si>
    <t>,JAG1,NOTCH2,none,</t>
  </si>
  <si>
    <t>報告書対象遺伝子:JAG1,NOTCH2
鑑別・補助診断用遺伝子:ありません。
※NOTCH2は相同領域があるため正確に解析できない可能性があります。</t>
  </si>
  <si>
    <t>,UBE3A,SLC9A6,TCF4,MBD5,MECP2,CDKL5,FOXG1,</t>
  </si>
  <si>
    <t>報告書対象遺伝子:UBE3A
鑑別・補助診断用遺伝子:SLC9A6,TCF4,MBD5,MECP2,CDKL5,FOXG1</t>
  </si>
  <si>
    <t>,FKTN,none,</t>
  </si>
  <si>
    <t>報告書対象遺伝子:FKTN
鑑別・補助診断用遺伝子:ありません。
※FKTNの3’非翻訳領域における3kbのレトロトランスポゾン挿入変異は全長解析はしませんが、homozygousまたはheterozygousで認められる場合には報告書に記載します。</t>
  </si>
  <si>
    <t>,PEX7,ARSL,EBP,MGP,NSDHL,LBR,GGCX,VKORC1,FAM20C,</t>
  </si>
  <si>
    <t>報告書対象遺伝子:PEX7
鑑別・補助診断用遺伝子:ARSL,EBP,MGP,NSDHL,LBR,GGCX,VKORC1,FAM20C</t>
  </si>
  <si>
    <t>,TSC1,TSC2,none,</t>
  </si>
  <si>
    <t>報告書対象遺伝子:TSC1,TSC2
鑑別・補助診断用遺伝子:ありません。</t>
  </si>
  <si>
    <t>,GNE,none,</t>
  </si>
  <si>
    <t>報告書対象遺伝子:GNE
鑑別・補助診断用遺伝子:ありません。</t>
  </si>
  <si>
    <t>,COL6A1,COL6A2,COL6A3,none,</t>
  </si>
  <si>
    <t>報告書対象遺伝子:COL6A1,COL6A2,COL6A3
鑑別・補助診断用遺伝子:ありません。</t>
  </si>
  <si>
    <t>,VMA21,LAMP2,</t>
  </si>
  <si>
    <t>報告書対象遺伝子:VMA21
鑑別・補助診断用遺伝子:LAMP2</t>
  </si>
  <si>
    <t>,ACTA1,BIN1,CCDC78,CFL2,DNM2,KBTBD13,KLHL40,KLHL41,LMOD3,MTM1,MYF6,NEB,RYR1,SELENON,SPEG,TNNT1,TPM2,TPM3,ADSS1,</t>
  </si>
  <si>
    <t>報告書対象遺伝子:ACTA1,BIN1,CCDC78,CFL2,DNM2,KBTBD13,KLHL40,KLHL41,LMOD3,MTM1,MYF6,NEB,RYR1,SELENON,SPEG,TNNT1,TPM2,TPM3
鑑別・補助診断用遺伝子:ADSS1</t>
  </si>
  <si>
    <t>,CACNA1S,SCN4A,KCNJ2,KCNJ5,ATP1A2,</t>
  </si>
  <si>
    <t>報告書対象遺伝子:CACNA1S,SCN4A,KCNJ2,KCNJ5
鑑別・補助診断用遺伝子:ATP1A2</t>
  </si>
  <si>
    <t>,CLCN1,SCN4A,none,</t>
  </si>
  <si>
    <t>報告書対象遺伝子:CLCN1,SCN4A
鑑別・補助診断用遺伝子:ありません。</t>
  </si>
  <si>
    <t>,NPHP1,INVS,NPHP3,NPHP4,IQCB1,CEP290,GLIS2,RPGRIP1L,NEK8,SDCCAG8,TMEM67,ANKS6,CEP83,CEP164,DCDC2,IFT172,TTC21B,WDR19,ZNF423,TRAF3IP1,AHI1,CC2D2A,MAPKBP1,SLC41A1,XPNPEP3,none,</t>
  </si>
  <si>
    <t>報告書対象遺伝子:NPHP1,INVS,NPHP3,NPHP4,IQCB1,CEP290,GLIS2,RPGRIP1L,NEK8,SDCCAG8,TMEM67,ANKS6,CEP83,CEP164,DCDC2,IFT172,TTC21B,WDR19,ZNF423,TRAF3IP1,AHI1,CC2D2A,MAPKBP1,SLC41A1,XPNPEP3
鑑別・補助診断用遺伝子:ありません。</t>
  </si>
  <si>
    <t>,TCIRG1,CLCN7,OSTM1,TNFSF11,TNFRSF11A,PLEKHM1,CA2,LRP5,IKBKG,FERMT3,RASGRP2,LRP6,SNX10,SOST,SLC4A2,</t>
  </si>
  <si>
    <t>報告書対象遺伝子:TCIRG1,CLCN7,OSTM1,TNFSF11,TNFRSF11A,PLEKHM1,CA2,LRP5,IKBKG,FERMT3,RASGRP2
鑑別・補助診断用遺伝子:LRP6,SNX10,SOST,SLC4A2
※IKBKGに関しては相同領域があるため、次世代シークエンサーに加え、long PCR後sanger法にてもバリアントを確認していますが、IKBKGのex3-ex10の大欠失の検出は不可能です。</t>
  </si>
  <si>
    <t>,PRKAR1A,none,</t>
  </si>
  <si>
    <t>報告書対象遺伝子:PRKAR1A
鑑別・補助診断用遺伝子:ありません。</t>
  </si>
  <si>
    <t>,PIGA,PIGY,PIGQ,PIGH,PIGC,PIGP,PIGL,PIGW,PIGM,PIGX,PIGV,PIGN,PIGB,PIGO,PIGF,PIGG,PIGZ,PIGK,PIGT,PIGS,GPAA1,PIGU,PGAP1,PGAP2,PGAP3,MPPE1,PGAP6,none,</t>
  </si>
  <si>
    <t>報告書対象遺伝子:PIGA,PIGY,PIGQ,PIGH,PIGC,PIGP,PIGL,PIGW,PIGM,PIGX,PIGV,PIGN,PIGB,PIGO,PIGF,PIGG,PIGZ,PIGK,PIGT,PIGS,GPAA1,PIGU,PGAP1,PGAP2,PGAP3,MPPE1,PGAP6
鑑別・補助診断用遺伝子:ありません。</t>
  </si>
  <si>
    <t>,CYP27A1,HSD3B7,AKR1D1,CYP7B1,BAAT,SLC27A5,AMACR,CYP7A1,ACOX2,</t>
  </si>
  <si>
    <t>報告書対象遺伝子:CYP27A1
鑑別・補助診断用遺伝子:HSD3B7,AKR1D1,CYP7B1,BAAT,SLC27A5,AMACR,CYP7A1,ACOX2</t>
  </si>
  <si>
    <t>,ATP8B1,ABCB11,ABCB4,TJP2,NR1H4,MYO5B,none,</t>
  </si>
  <si>
    <t>報告書対象遺伝子:ATP8B1,ABCB11,ABCB4,TJP2,NR1H4,MYO5B
鑑別・補助診断用遺伝子:ありません。</t>
  </si>
  <si>
    <t>,CFTR,none,</t>
  </si>
  <si>
    <t>報告書対象遺伝子:CFTR
鑑別・補助診断用遺伝子:ありません。</t>
  </si>
  <si>
    <t>,PEX1,PEX2,PEX3,PEX5,PEX5L,PEX6,PEX7,PEX10,PEX12,PEX13,PEX14,PEX16,PEX19,PEX26,none,</t>
  </si>
  <si>
    <t>報告書対象遺伝子:PEX1,PEX2,PEX3,PEX5,PEX5L,PEX6,PEX7,PEX10,PEX12,PEX13,PEX14,PEX16,PEX19,PEX26
鑑別・補助診断用遺伝子:ありません。</t>
  </si>
  <si>
    <t>,ACOX1,HSD17B4,SCP2,AMACR,none,</t>
  </si>
  <si>
    <t>報告書対象遺伝子:ACOX1,HSD17B4,SCP2,AMACR
鑑別・補助診断用遺伝子:ありません。</t>
  </si>
  <si>
    <t>,GNPAT,AGPS,FAR1,none,</t>
  </si>
  <si>
    <t>報告書対象遺伝子:GNPAT,AGPS,FAR1
鑑別・補助診断用遺伝子:ありません。</t>
  </si>
  <si>
    <t>,PHYH,none,</t>
  </si>
  <si>
    <t>報告書対象遺伝子:PHYH
鑑別・補助診断用遺伝子:ありません。</t>
  </si>
  <si>
    <t>,AGXT,GRHPR,HOGA1,</t>
  </si>
  <si>
    <t>報告書対象遺伝子:AGXT
鑑別・補助診断用遺伝子:GRHPR,HOGA1</t>
  </si>
  <si>
    <t>,CAT,none,</t>
  </si>
  <si>
    <t>報告書対象遺伝子:CAT
鑑別・補助診断用遺伝子:ありません。</t>
  </si>
  <si>
    <t>,SLC46A1,none,</t>
  </si>
  <si>
    <t>報告書対象遺伝子:SLC46A1
鑑別・補助診断用遺伝子:ありません。</t>
  </si>
  <si>
    <t>,LMNA,PPARG,AKT2,ZMPSTE24,CIDEC,PLIN1,PSMB8,none,</t>
  </si>
  <si>
    <t>報告書対象遺伝子:LMNA,PPARG,AKT2,ZMPSTE24,CIDEC,PLIN1,PSMB8
鑑別・補助診断用遺伝子:ありません。</t>
  </si>
  <si>
    <t>アッシャー症候群_タイプ１_タイプ２_タイプ３</t>
    <phoneticPr fontId="1"/>
  </si>
  <si>
    <t>,MYO7A,USH1C,CDH23,PCDH15,USH1G,CIB2,USH2A,ADGRV1,WHRN,CLRN1,none,</t>
  </si>
  <si>
    <t>報告書対象遺伝子:MYO7A,USH1C,CDH23,PCDH15,USH1G,CIB2,USH2A,ADGRV1,WHRN,CLRN1
鑑別・補助診断用遺伝子:ありません。</t>
  </si>
  <si>
    <t>,PRSS1,SPINK1,CFTR,CPA1,CTRC,TRPV6,</t>
  </si>
  <si>
    <t>報告書対象遺伝子:PRSS1,SPINK1
鑑別・補助診断用遺伝子:CFTR,CPA1,CTRC,TRPV6</t>
  </si>
  <si>
    <t>,HSPG2,LIFR,none,</t>
  </si>
  <si>
    <t>報告書対象遺伝子:HSPG2,LIFR
鑑別・補助診断用遺伝子:ありません。</t>
  </si>
  <si>
    <t>,SLCO2A1,HPGD,none,</t>
  </si>
  <si>
    <t>報告書対象遺伝子:SLCO2A1,HPGD
鑑別・補助診断用遺伝子:ありません。</t>
  </si>
  <si>
    <t>SLC6A8は相同領域があるため、long PCRを行っています。</t>
  </si>
  <si>
    <t>,GAMT,GATM,SLC6A8,none,</t>
  </si>
  <si>
    <t>報告書対象遺伝子:GAMT,GATM,SLC6A8
鑑別・補助診断用遺伝子:ありません。
※SLC6A8は相同領域があるため、long PCRを行っています。</t>
  </si>
  <si>
    <t>,HTRA1,ABCC6,</t>
  </si>
  <si>
    <t>報告書対象遺伝子:HTRA1
鑑別・補助診断用遺伝子:ABCC6
※ABCC6(NM_001171)ex1-9は相同領域を認めるため、報告対象外です。</t>
  </si>
  <si>
    <t>,NOTCH3,ABCC6,COL4A1,COL4A2,TREX1,HTRA1,</t>
  </si>
  <si>
    <t>報告書対象遺伝子:NOTCH3
鑑別・補助診断用遺伝子:ABCC6,COL4A1,COL4A2,TREX1,HTRA1
※ABCC6(NM_001171)ex1-9は相同領域を認めるため、報告対象外です。</t>
  </si>
  <si>
    <t>,HMBS,ALAD,ALAS2,CPOX,FECH,PPOX,UROD,UROS,</t>
  </si>
  <si>
    <t>報告書対象遺伝子:HMBS
鑑別・補助診断用遺伝子:ALAD,ALAS2,CPOX,FECH,PPOX,UROD,UROS</t>
  </si>
  <si>
    <t>,CPOX,ALAD,ALAS2,FECH,HMBS,PPOX,UROD,UROS,</t>
  </si>
  <si>
    <t>報告書対象遺伝子:CPOX
鑑別・補助診断用遺伝子:ALAD,ALAS2,FECH,HMBS,PPOX,UROD,UROS</t>
  </si>
  <si>
    <t>,PPOX,ALAD,ALAS2,CPOX,FECH,HMBS,UROD,UROS,</t>
  </si>
  <si>
    <t>報告書対象遺伝子:PPOX
鑑別・補助診断用遺伝子:ALAD,ALAS2,CPOX,FECH,HMBS,UROD,UROS</t>
  </si>
  <si>
    <t>,FECH,ALAD,ALAS2,CPOX,HMBS,PPOX,UROD,UROS,</t>
  </si>
  <si>
    <t>報告書対象遺伝子:FECH
鑑別・補助診断用遺伝子:ALAD,ALAS2,CPOX,HMBS,PPOX,UROD,UROS</t>
  </si>
  <si>
    <t>,UROD,ALAD,ALAS2,CPOX,FECH,HMBS,PPOX,UROS,</t>
  </si>
  <si>
    <t>報告書対象遺伝子:UROD
鑑別・補助診断用遺伝子:ALAD,ALAS2,CPOX,FECH,HMBS,PPOX,UROS</t>
  </si>
  <si>
    <t>,UROS,ALAD,ALAS2,CPOX,FECH,HMBS,PPOX,UROD,</t>
  </si>
  <si>
    <t>報告書対象遺伝子:UROS
鑑別・補助診断用遺伝子:ALAD,ALAS2,CPOX,FECH,HMBS,PPOX,UROD</t>
  </si>
  <si>
    <t>,ALAS2,ALAD,CPOX,FECH,HMBS,PPOX,UROD,UROS,</t>
  </si>
  <si>
    <t>報告書対象遺伝子:ALAS2
鑑別・補助診断用遺伝子:ALAD,CPOX,FECH,HMBS,PPOX,UROD,UROS</t>
  </si>
  <si>
    <t>,CSF1R,none,</t>
  </si>
  <si>
    <t>報告書対象遺伝子:CSF1R
鑑別・補助診断用遺伝子:ありません。</t>
  </si>
  <si>
    <t>,TYROBP,TREM2,none,</t>
  </si>
  <si>
    <t>報告書対象遺伝子:TYROBP,TREM2
鑑別・補助診断用遺伝子:ありません。</t>
  </si>
  <si>
    <t>,ASPA,none,</t>
  </si>
  <si>
    <t>報告書対象遺伝子:ASPA
鑑別・補助診断用遺伝子:ありません。</t>
  </si>
  <si>
    <t>,ATP2C1,ATP2A2,</t>
  </si>
  <si>
    <t>報告書対象遺伝子:ATP2C1
鑑別・補助診断用遺伝子:ATP2A2</t>
  </si>
  <si>
    <t>,NTRK1,NGF,SCN9A,none,</t>
  </si>
  <si>
    <t>報告書対象遺伝子:NTRK1,NGF,SCN9A
鑑別・補助診断用遺伝子:ありません。</t>
  </si>
  <si>
    <t>,PLP1,GJC2,TUBB4A,MBP,SLC16A2,HSPD1,SLC17A5,POLR3B,FAM126A,POLR3A,SOX10,none,</t>
  </si>
  <si>
    <t>報告書対象遺伝子:PLP1,GJC2,TUBB4A,MBP,SLC16A2,HSPD1,SLC17A5,POLR3B,FAM126A,POLR3A,SOX10
鑑別・補助診断用遺伝子:ありません。</t>
  </si>
  <si>
    <t>DEB_DEB_v2</t>
  </si>
  <si>
    <t>,COL7A1,KRT5,KRT14,LAMA3,LAMB3,LAMC2,ITGA3,ITGA6,ITGB4,COL17A1,PLEC,FERMT1,KLHL24,DST,EXPH5,CD151,</t>
  </si>
  <si>
    <t>報告書対象遺伝子:COL7A1
鑑別・補助診断用遺伝子:KRT5,KRT14,LAMA3,LAMB3,LAMC2,ITGA3,ITGA6,ITGB4,COL17A1,PLEC,FERMT1,KLHL24,DST,EXPH5,CD151</t>
  </si>
  <si>
    <t>,AGRN,ALG14,ALG2,CHAT,CHRNA1,CHRNB1,CHRND,CHRNE,COLQ,DOK7,DPAGT1,GFPT1,LAMB2,LRP4,MUSK,PLEC,PREPL,RAPSN,SCN4A,COL13A1,SLC18A3,SLC25A1,SLC5A7,TOR1AIP1,VAMP1,</t>
  </si>
  <si>
    <t>報告書対象遺伝子:AGRN,ALG14,ALG2,CHAT,CHRNA1,CHRNB1,CHRND,CHRNE,COLQ,DOK7,DPAGT1,GFPT1,LAMB2,LRP4,MUSK,PLEC,PREPL,RAPSN,SCN4A
鑑別・補助診断用遺伝子:COL13A1,SLC18A3,SLC25A1,SLC5A7,TOR1AIP1,VAMP1</t>
  </si>
  <si>
    <t>,ATP13A2,C19orf12,CP,DCAF17,FA2H,FTL,PANK2,PLA2G6,WDR45,COASY,none,</t>
  </si>
  <si>
    <t>報告書対象遺伝子:ATP13A2,C19orf12,CP,DCAF17,FA2H,FTL,PANK2,PLA2G6,WDR45,COASY
鑑別・補助診断用遺伝子:ありません。</t>
  </si>
  <si>
    <t>線毛機能不全症候群_カルタゲナー症候群を含む</t>
    <phoneticPr fontId="1"/>
  </si>
  <si>
    <t>,DRC1,DNAH5,DNAH11,CCDC39,CCDC40,ODAD2,DNAI1,DNAH9,GAS2L2,DNAAF1,DNAL1,DNAAF6,FOXJ1,RSPH4A,NME5,CCDC65,CFAP221,DNAAF3,CCNO,STK36,OFD1,SPEF2,TTC12,DNAH8,DNAAF11,RPGR,none,</t>
  </si>
  <si>
    <t>報告書対象遺伝子:DRC1,DNAH5,DNAH11,CCDC39,CCDC40,ODAD2,DNAI1,DNAH9,GAS2L2,DNAAF1,DNAL1,DNAAF6,FOXJ1,RSPH4A,NME5,CCDC65,CFAP221,DNAAF3,CCNO,STK36,OFD1,SPEF2,TTC12,DNAH8,DNAAF11,RPGR
鑑別・補助診断用遺伝子:ありません。</t>
  </si>
  <si>
    <t>TOR1A,HPCA,TAF1,TUBB4A,GCH1,TH,THAP1,PNKD,SLC2A1,PRRT2,SGCE,ATP1A3,PRKRA,ANO3,GNAL,KCTD17,COL6A3,KMT2B,MECR,VPS16</t>
  </si>
  <si>
    <t>,TOR1A,HPCA,TAF1,TUBB4A,GCH1,TH,THAP1,PNKD,SLC2A1,PRRT2,SGCE,ATP1A3,PRKRA,ANO3,GNAL,KCTD17,COL6A3,KMT2B,MECR,VPS16,none,</t>
  </si>
  <si>
    <t>報告書対象遺伝子:TOR1A,HPCA,TAF1,TUBB4A,GCH1,TH,THAP1,PNKD,SLC2A1,PRRT2,SGCE,ATP1A3,PRKRA,ANO3,GNAL,KCTD17,COL6A3,KMT2B,MECR,VPS16
鑑別・補助診断用遺伝子:ありません。</t>
  </si>
  <si>
    <t>,NF1,NF2,SPRED1,SMARCB1,LZTR1,none,</t>
  </si>
  <si>
    <t>報告書対象遺伝子:NF1,NF2,SPRED1,SMARCB1,LZTR1
鑑別・補助診断用遺伝子:ありません。</t>
  </si>
  <si>
    <t>,GFAP,none,</t>
  </si>
  <si>
    <t>報告書対象遺伝子:GFAP
鑑別・補助診断用遺伝子:ありません。</t>
  </si>
  <si>
    <t>,SLCO2A1,none,</t>
  </si>
  <si>
    <t>報告書対象遺伝子:SLCO2A1
鑑別・補助診断用遺伝子:ありません。</t>
  </si>
  <si>
    <t>,TRPV4,none,</t>
  </si>
  <si>
    <t>報告書対象遺伝子:TRPV4
鑑別・補助診断用遺伝子:ありません。</t>
  </si>
  <si>
    <t>SLC20A2,PDGFRB,PDGFB,XPR1,MYORG,JAM2,NAA60</t>
  </si>
  <si>
    <t>,SLC20A2,PDGFRB,PDGFB,XPR1,MYORG,JAM2,NAA60,none,</t>
  </si>
  <si>
    <t>報告書対象遺伝子:SLC20A2,PDGFRB,PDGFB,XPR1,MYORG,JAM2,NAA60
鑑別・補助診断用遺伝子:ありません。</t>
  </si>
  <si>
    <t>,DDB2,ERCC2,ERCC3,ERCC4,ERCC5,POLH,XPA,XPC,ERCC8,ERCC6,UVSSA,GTF2H5,ERCC1,ADAR,GTF2H4,SASH1,ADAM10,</t>
  </si>
  <si>
    <t>報告書対象遺伝子:DDB2,ERCC2,ERCC3,ERCC4,ERCC5,POLH,XPA,XPC
鑑別・補助診断用遺伝子:ERCC8,ERCC6,UVSSA,GTF2H5,ERCC1,ADAR,GTF2H4,SASH1,ADAM10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</si>
</sst>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48"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0.5"/>
      <name val="ＭＳ ゴシック"/>
      <family val="3"/>
      <charset val="128"/>
    </font>
    <font>
      <b/>
      <sz val="10.5"/>
      <name val="ＭＳ ゴシック"/>
      <family val="3"/>
      <charset val="128"/>
    </font>
    <font>
      <b/>
      <sz val="14"/>
      <name val="ＭＳ ゴシック"/>
      <family val="3"/>
      <charset val="128"/>
    </font>
    <font>
      <b/>
      <sz val="11"/>
      <name val="ＭＳ ゴシック"/>
      <family val="3"/>
      <charset val="128"/>
    </font>
    <font>
      <sz val="11"/>
      <name val="ＭＳ ゴシック"/>
      <family val="3"/>
      <charset val="128"/>
    </font>
    <font>
      <sz val="10.5"/>
      <color rgb="FF0070C0"/>
      <name val="ＭＳ ゴシック"/>
      <family val="3"/>
      <charset val="128"/>
    </font>
    <font>
      <sz val="11"/>
      <color rgb="FF0070C0"/>
      <name val="ＭＳ Ｐゴシック"/>
      <family val="2"/>
      <scheme val="minor"/>
    </font>
    <font>
      <sz val="11"/>
      <color rgb="FF0070C0"/>
      <name val="ＭＳ Ｐゴシック"/>
      <family val="3"/>
      <charset val="128"/>
    </font>
    <font>
      <b/>
      <sz val="11"/>
      <color rgb="FF0070C0"/>
      <name val="ＭＳ ゴシック"/>
      <family val="3"/>
      <charset val="128"/>
    </font>
    <font>
      <b/>
      <sz val="10.5"/>
      <color rgb="FFFF0000"/>
      <name val="ＭＳ ゴシック"/>
      <family val="3"/>
      <charset val="128"/>
    </font>
    <font>
      <b/>
      <sz val="11"/>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u/>
      <sz val="11"/>
      <color theme="10"/>
      <name val="ＭＳ Ｐゴシック"/>
      <family val="2"/>
      <scheme val="minor"/>
    </font>
    <font>
      <sz val="11"/>
      <color theme="1"/>
      <name val="ＭＳ Ｐゴシック"/>
      <family val="3"/>
      <charset val="128"/>
      <scheme val="minor"/>
    </font>
    <font>
      <sz val="14"/>
      <name val="ＭＳ ゴシック"/>
      <family val="3"/>
      <charset val="128"/>
    </font>
    <font>
      <b/>
      <sz val="22"/>
      <color rgb="FFFF0000"/>
      <name val="ＭＳ ゴシック"/>
      <family val="3"/>
      <charset val="128"/>
    </font>
    <font>
      <b/>
      <sz val="28"/>
      <name val="ＭＳ ゴシック"/>
      <family val="3"/>
      <charset val="128"/>
    </font>
    <font>
      <b/>
      <sz val="11"/>
      <name val="ＭＳ Ｐゴシック"/>
      <family val="3"/>
      <charset val="128"/>
      <scheme val="minor"/>
    </font>
    <font>
      <b/>
      <sz val="14"/>
      <color rgb="FFFF0000"/>
      <name val="ＭＳ ゴシック"/>
      <family val="3"/>
      <charset val="128"/>
    </font>
    <font>
      <sz val="10.5"/>
      <color rgb="FFFF0000"/>
      <name val="ＭＳ ゴシック"/>
      <family val="3"/>
      <charset val="128"/>
    </font>
    <font>
      <sz val="11"/>
      <color rgb="FFFF0000"/>
      <name val="ＭＳ ゴシック"/>
      <family val="3"/>
      <charset val="128"/>
    </font>
    <font>
      <b/>
      <sz val="15"/>
      <color theme="4"/>
      <name val="ＭＳ ゴシック"/>
      <family val="3"/>
      <charset val="128"/>
    </font>
    <font>
      <b/>
      <sz val="13"/>
      <name val="ＭＳ ゴシック"/>
      <family val="3"/>
      <charset val="128"/>
    </font>
    <font>
      <b/>
      <sz val="12"/>
      <name val="ＭＳ ゴシック"/>
      <family val="3"/>
      <charset val="128"/>
    </font>
    <font>
      <b/>
      <sz val="12"/>
      <color rgb="FFFF0000"/>
      <name val="ＭＳ ゴシック"/>
      <family val="3"/>
      <charset val="128"/>
    </font>
    <font>
      <b/>
      <sz val="20"/>
      <name val="ＭＳ ゴシック"/>
      <family val="3"/>
      <charset val="128"/>
    </font>
    <font>
      <sz val="10.5"/>
      <color theme="0"/>
      <name val="ＭＳ ゴシック"/>
      <family val="3"/>
      <charset val="128"/>
    </font>
    <font>
      <sz val="11"/>
      <color theme="0"/>
      <name val="ＭＳ ゴシック"/>
      <family val="3"/>
      <charset val="128"/>
    </font>
    <font>
      <sz val="11"/>
      <name val="ＭＳ Ｐゴシック"/>
      <family val="2"/>
      <charset val="128"/>
      <scheme val="minor"/>
    </font>
    <font>
      <sz val="20"/>
      <color theme="1"/>
      <name val="ＭＳ Ｐゴシック"/>
      <family val="3"/>
      <charset val="128"/>
      <scheme val="minor"/>
    </font>
    <font>
      <b/>
      <u/>
      <sz val="10.5"/>
      <color rgb="FFFF0000"/>
      <name val="ＭＳ ゴシック"/>
      <family val="3"/>
      <charset val="128"/>
    </font>
    <font>
      <sz val="10.5"/>
      <color theme="0"/>
      <name val="ＭＳ Ｐゴシック"/>
      <family val="3"/>
      <charset val="128"/>
      <scheme val="minor"/>
    </font>
    <font>
      <sz val="11"/>
      <color theme="0"/>
      <name val="ＭＳ Ｐゴシック"/>
      <family val="2"/>
      <scheme val="minor"/>
    </font>
    <font>
      <b/>
      <sz val="28"/>
      <color theme="7" tint="0.79998168889431442"/>
      <name val="ＭＳ ゴシック"/>
      <family val="3"/>
      <charset val="128"/>
    </font>
    <font>
      <b/>
      <u/>
      <sz val="11"/>
      <color rgb="FFFF0000"/>
      <name val="ＭＳ ゴシック"/>
      <family val="3"/>
      <charset val="128"/>
    </font>
    <font>
      <sz val="11"/>
      <color rgb="FF000000"/>
      <name val="ＭＳ Ｐゴシック"/>
      <family val="3"/>
      <charset val="128"/>
    </font>
    <font>
      <sz val="10.5"/>
      <color theme="1"/>
      <name val="ＭＳ ゴシック"/>
      <family val="3"/>
      <charset val="128"/>
    </font>
    <font>
      <b/>
      <u/>
      <sz val="10.5"/>
      <name val="ＭＳ ゴシック"/>
      <family val="3"/>
      <charset val="128"/>
    </font>
    <font>
      <b/>
      <u/>
      <sz val="10.5"/>
      <color theme="1"/>
      <name val="ＭＳ ゴシック"/>
      <family val="3"/>
      <charset val="128"/>
    </font>
    <font>
      <b/>
      <sz val="18"/>
      <color rgb="FFFF0000"/>
      <name val="ＭＳ ゴシック"/>
      <family val="3"/>
      <charset val="128"/>
    </font>
    <font>
      <b/>
      <u/>
      <sz val="11"/>
      <color rgb="FFFF0000"/>
      <name val="ＭＳ Ｐゴシック"/>
      <family val="3"/>
      <charset val="128"/>
      <scheme val="minor"/>
    </font>
    <font>
      <b/>
      <u/>
      <sz val="11"/>
      <name val="ＭＳ Ｐゴシック"/>
      <family val="3"/>
      <charset val="128"/>
      <scheme val="minor"/>
    </font>
    <font>
      <u/>
      <sz val="11"/>
      <name val="ＭＳ Ｐゴシック"/>
      <family val="3"/>
      <charset val="128"/>
      <scheme val="minor"/>
    </font>
    <font>
      <sz val="11"/>
      <color rgb="FFFF0000"/>
      <name val="ＭＳ Ｐゴシック"/>
      <family val="3"/>
      <charset val="128"/>
      <scheme val="minor"/>
    </font>
  </fonts>
  <fills count="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21">
    <border>
      <left/>
      <right/>
      <top/>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dotted">
        <color auto="1"/>
      </top>
      <bottom style="dotted">
        <color auto="1"/>
      </bottom>
      <diagonal/>
    </border>
    <border>
      <left style="thin">
        <color indexed="64"/>
      </left>
      <right/>
      <top/>
      <bottom/>
      <diagonal/>
    </border>
  </borders>
  <cellStyleXfs count="3">
    <xf numFmtId="0" fontId="0" fillId="0" borderId="0"/>
    <xf numFmtId="0" fontId="1" fillId="0" borderId="0">
      <alignment vertical="center"/>
    </xf>
    <xf numFmtId="0" fontId="16" fillId="0" borderId="0" applyNumberFormat="0" applyFill="0" applyBorder="0" applyAlignment="0" applyProtection="0"/>
  </cellStyleXfs>
  <cellXfs count="107">
    <xf numFmtId="0" fontId="0" fillId="0" borderId="0" xfId="0"/>
    <xf numFmtId="0" fontId="0" fillId="0" borderId="0" xfId="0" applyAlignment="1">
      <alignment vertical="center" wrapText="1"/>
    </xf>
    <xf numFmtId="0" fontId="0" fillId="0" borderId="0" xfId="0" applyAlignment="1">
      <alignment vertical="center"/>
    </xf>
    <xf numFmtId="0" fontId="0" fillId="0" borderId="0" xfId="0" quotePrefix="1"/>
    <xf numFmtId="49" fontId="0" fillId="0" borderId="0" xfId="0" applyNumberFormat="1"/>
    <xf numFmtId="0" fontId="3" fillId="4" borderId="14" xfId="0" applyFont="1" applyFill="1" applyBorder="1" applyAlignment="1" applyProtection="1">
      <alignment horizontal="left" vertical="center"/>
      <protection locked="0"/>
    </xf>
    <xf numFmtId="49" fontId="3" fillId="4" borderId="2" xfId="0" applyNumberFormat="1" applyFont="1" applyFill="1" applyBorder="1" applyAlignment="1" applyProtection="1">
      <alignment horizontal="left" vertical="center"/>
      <protection locked="0"/>
    </xf>
    <xf numFmtId="0" fontId="3" fillId="4" borderId="15" xfId="0" applyFont="1" applyFill="1" applyBorder="1" applyAlignment="1" applyProtection="1">
      <alignment horizontal="left" vertical="center"/>
      <protection locked="0"/>
    </xf>
    <xf numFmtId="176" fontId="18" fillId="4" borderId="2" xfId="0" applyNumberFormat="1"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center" vertical="center"/>
      <protection locked="0"/>
    </xf>
    <xf numFmtId="177" fontId="3" fillId="4" borderId="2" xfId="0" applyNumberFormat="1" applyFont="1" applyFill="1" applyBorder="1" applyAlignment="1" applyProtection="1">
      <alignment horizontal="center" vertical="center"/>
      <protection locked="0"/>
    </xf>
    <xf numFmtId="0" fontId="3" fillId="4" borderId="6" xfId="0" applyFont="1" applyFill="1" applyBorder="1" applyAlignment="1" applyProtection="1">
      <alignment horizontal="left" vertical="center"/>
      <protection locked="0"/>
    </xf>
    <xf numFmtId="0" fontId="6" fillId="4" borderId="2" xfId="0" applyFont="1" applyFill="1" applyBorder="1" applyAlignment="1" applyProtection="1">
      <alignment horizontal="center" vertical="center"/>
      <protection locked="0"/>
    </xf>
    <xf numFmtId="49" fontId="3" fillId="4" borderId="2" xfId="0" applyNumberFormat="1" applyFont="1" applyFill="1" applyBorder="1" applyAlignment="1" applyProtection="1">
      <alignment horizontal="left" vertical="top" wrapText="1"/>
      <protection locked="0"/>
    </xf>
    <xf numFmtId="0" fontId="0" fillId="0" borderId="8" xfId="0" applyBorder="1"/>
    <xf numFmtId="0" fontId="30" fillId="4" borderId="0" xfId="0" applyFont="1" applyFill="1" applyAlignment="1" applyProtection="1">
      <alignment horizontal="center" vertical="center"/>
      <protection locked="0"/>
    </xf>
    <xf numFmtId="0" fontId="3" fillId="4" borderId="7" xfId="0" applyFont="1" applyFill="1" applyBorder="1" applyAlignment="1" applyProtection="1">
      <alignment horizontal="left" vertical="center"/>
      <protection locked="0"/>
    </xf>
    <xf numFmtId="0" fontId="13" fillId="0" borderId="5" xfId="0" applyFont="1" applyBorder="1" applyAlignment="1">
      <alignment vertical="center" wrapText="1"/>
    </xf>
    <xf numFmtId="0" fontId="21" fillId="0" borderId="5" xfId="0" applyFont="1" applyBorder="1" applyAlignment="1">
      <alignment vertical="center" wrapText="1"/>
    </xf>
    <xf numFmtId="0" fontId="13" fillId="0" borderId="1" xfId="0" applyFont="1" applyBorder="1" applyAlignment="1">
      <alignment vertical="center" wrapText="1"/>
    </xf>
    <xf numFmtId="0" fontId="36" fillId="0" borderId="0" xfId="0" applyFont="1" applyAlignment="1">
      <alignment vertical="center" wrapText="1"/>
    </xf>
    <xf numFmtId="0" fontId="15" fillId="0" borderId="0" xfId="0" applyFont="1" applyAlignment="1">
      <alignment vertical="center" wrapText="1"/>
    </xf>
    <xf numFmtId="0" fontId="0" fillId="0" borderId="9" xfId="0" applyBorder="1" applyAlignment="1">
      <alignment vertical="center" wrapText="1"/>
    </xf>
    <xf numFmtId="0" fontId="17" fillId="0" borderId="0" xfId="0" applyFont="1" applyAlignment="1">
      <alignment horizontal="left" vertical="center"/>
    </xf>
    <xf numFmtId="0" fontId="15" fillId="0" borderId="0" xfId="0" applyFont="1" applyAlignment="1">
      <alignment horizontal="left" vertical="center"/>
    </xf>
    <xf numFmtId="0" fontId="17" fillId="0" borderId="0" xfId="0" applyFont="1" applyAlignment="1">
      <alignment horizontal="left" vertical="center" wrapText="1"/>
    </xf>
    <xf numFmtId="0" fontId="17" fillId="0" borderId="0" xfId="0" applyFont="1" applyAlignment="1">
      <alignment vertical="center" wrapText="1"/>
    </xf>
    <xf numFmtId="0" fontId="32" fillId="0" borderId="0" xfId="0" applyFont="1" applyAlignment="1">
      <alignment vertical="center"/>
    </xf>
    <xf numFmtId="0" fontId="32" fillId="0" borderId="0" xfId="0" applyFont="1" applyAlignment="1">
      <alignment horizontal="left" vertical="center"/>
    </xf>
    <xf numFmtId="0" fontId="32" fillId="0" borderId="0" xfId="0" applyFont="1" applyAlignment="1">
      <alignment vertical="center" wrapText="1"/>
    </xf>
    <xf numFmtId="0" fontId="32" fillId="0" borderId="9" xfId="0" applyFont="1" applyBorder="1" applyAlignment="1">
      <alignment vertical="center" wrapText="1"/>
    </xf>
    <xf numFmtId="0" fontId="15" fillId="0" borderId="0" xfId="0" applyFont="1" applyAlignment="1">
      <alignment vertical="center"/>
    </xf>
    <xf numFmtId="0" fontId="15" fillId="0" borderId="9" xfId="0" applyFont="1" applyBorder="1" applyAlignment="1">
      <alignment vertical="center" wrapText="1"/>
    </xf>
    <xf numFmtId="0" fontId="0" fillId="0" borderId="17" xfId="0" applyBorder="1" applyAlignment="1">
      <alignment vertical="center" wrapText="1"/>
    </xf>
    <xf numFmtId="0" fontId="15" fillId="0" borderId="17" xfId="0" applyFont="1" applyBorder="1" applyAlignment="1">
      <alignment vertical="center" wrapText="1"/>
    </xf>
    <xf numFmtId="0" fontId="0" fillId="0" borderId="18" xfId="0" applyBorder="1" applyAlignment="1">
      <alignment vertical="center" wrapText="1"/>
    </xf>
    <xf numFmtId="0" fontId="13" fillId="0" borderId="4" xfId="0" applyFont="1" applyBorder="1" applyAlignment="1" applyProtection="1">
      <alignment horizontal="center" vertical="center" wrapText="1"/>
      <protection locked="0"/>
    </xf>
    <xf numFmtId="0" fontId="33" fillId="0" borderId="0" xfId="0" applyFont="1" applyAlignment="1" applyProtection="1">
      <alignment horizontal="center" vertical="center" wrapText="1"/>
      <protection locked="0"/>
    </xf>
    <xf numFmtId="0" fontId="33" fillId="0" borderId="17" xfId="0" applyFont="1" applyBorder="1" applyAlignment="1" applyProtection="1">
      <alignment horizontal="center" vertical="center" wrapText="1"/>
      <protection locked="0"/>
    </xf>
    <xf numFmtId="0" fontId="3" fillId="2" borderId="0" xfId="0" applyFont="1" applyFill="1"/>
    <xf numFmtId="0" fontId="37" fillId="3" borderId="0" xfId="0" applyFont="1" applyFill="1" applyAlignment="1">
      <alignment vertical="center"/>
    </xf>
    <xf numFmtId="0" fontId="20" fillId="3" borderId="0" xfId="0" applyFont="1" applyFill="1" applyAlignment="1">
      <alignment vertical="center"/>
    </xf>
    <xf numFmtId="0" fontId="29" fillId="3" borderId="0" xfId="0" applyFont="1" applyFill="1" applyAlignment="1">
      <alignment vertical="center"/>
    </xf>
    <xf numFmtId="0" fontId="11" fillId="4" borderId="0" xfId="0" applyFont="1" applyFill="1" applyAlignment="1">
      <alignment horizontal="left" vertical="center"/>
    </xf>
    <xf numFmtId="0" fontId="22" fillId="4" borderId="16" xfId="0" applyFont="1" applyFill="1" applyBorder="1" applyAlignment="1">
      <alignment horizontal="center" vertical="center"/>
    </xf>
    <xf numFmtId="0" fontId="4" fillId="2" borderId="0" xfId="0" applyFont="1" applyFill="1" applyAlignment="1">
      <alignment horizontal="left" wrapText="1"/>
    </xf>
    <xf numFmtId="0" fontId="4" fillId="2" borderId="0" xfId="0" applyFont="1" applyFill="1" applyAlignment="1">
      <alignment vertical="center"/>
    </xf>
    <xf numFmtId="0" fontId="3" fillId="4" borderId="2" xfId="0" applyFont="1" applyFill="1" applyBorder="1" applyAlignment="1">
      <alignment horizontal="center" vertical="center" wrapText="1"/>
    </xf>
    <xf numFmtId="0" fontId="3" fillId="4" borderId="2" xfId="0" applyFont="1" applyFill="1" applyBorder="1" applyAlignment="1">
      <alignment horizontal="right" vertical="center"/>
    </xf>
    <xf numFmtId="0" fontId="3"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xf numFmtId="0" fontId="34" fillId="4" borderId="0" xfId="0" applyFont="1" applyFill="1" applyAlignment="1">
      <alignment vertical="center"/>
    </xf>
    <xf numFmtId="0" fontId="30" fillId="4" borderId="0" xfId="0" applyFont="1" applyFill="1" applyAlignment="1">
      <alignment horizontal="right" vertical="center"/>
    </xf>
    <xf numFmtId="0" fontId="35" fillId="4" borderId="0" xfId="0" applyFont="1" applyFill="1" applyAlignment="1">
      <alignment horizontal="center" vertical="center"/>
    </xf>
    <xf numFmtId="0" fontId="7" fillId="2" borderId="0" xfId="0" applyFont="1" applyFill="1"/>
    <xf numFmtId="0" fontId="3" fillId="4" borderId="2" xfId="0" applyFont="1" applyFill="1" applyBorder="1" applyAlignment="1">
      <alignment horizontal="center" vertical="center"/>
    </xf>
    <xf numFmtId="0" fontId="9" fillId="2" borderId="0" xfId="0" applyFont="1" applyFill="1"/>
    <xf numFmtId="0" fontId="4" fillId="2" borderId="0" xfId="0" applyFont="1" applyFill="1" applyAlignment="1">
      <alignment horizontal="center" vertical="center"/>
    </xf>
    <xf numFmtId="0" fontId="7" fillId="2" borderId="0" xfId="0" applyFont="1" applyFill="1" applyAlignment="1">
      <alignment vertical="center"/>
    </xf>
    <xf numFmtId="0" fontId="10" fillId="2" borderId="0" xfId="0" applyFont="1" applyFill="1"/>
    <xf numFmtId="0" fontId="11" fillId="4" borderId="10" xfId="0" applyFont="1" applyFill="1" applyBorder="1" applyAlignment="1">
      <alignment horizontal="left" vertical="center" wrapText="1"/>
    </xf>
    <xf numFmtId="0" fontId="38" fillId="4" borderId="0" xfId="0" applyFont="1" applyFill="1" applyAlignment="1">
      <alignment horizontal="left" vertical="center" wrapText="1"/>
    </xf>
    <xf numFmtId="0" fontId="7" fillId="4" borderId="0" xfId="0" applyFont="1" applyFill="1" applyAlignment="1">
      <alignment horizontal="right" vertical="center"/>
    </xf>
    <xf numFmtId="0" fontId="25" fillId="3" borderId="0" xfId="0" applyFont="1" applyFill="1" applyAlignment="1">
      <alignment horizontal="center" vertical="center"/>
    </xf>
    <xf numFmtId="0" fontId="3" fillId="3" borderId="10" xfId="0" applyFont="1" applyFill="1" applyBorder="1" applyAlignment="1">
      <alignment horizontal="left" vertical="center" wrapText="1"/>
    </xf>
    <xf numFmtId="0" fontId="3" fillId="2" borderId="0" xfId="0" applyFont="1" applyFill="1" applyAlignment="1">
      <alignment vertical="top"/>
    </xf>
    <xf numFmtId="0" fontId="31" fillId="4" borderId="0" xfId="0" applyFont="1" applyFill="1" applyAlignment="1">
      <alignment vertical="center"/>
    </xf>
    <xf numFmtId="0" fontId="3" fillId="4" borderId="11" xfId="0" applyFont="1" applyFill="1" applyBorder="1" applyAlignment="1">
      <alignment horizontal="right" vertical="center"/>
    </xf>
    <xf numFmtId="0" fontId="3" fillId="4" borderId="12" xfId="0" applyFont="1" applyFill="1" applyBorder="1" applyAlignment="1">
      <alignment horizontal="right" vertical="center"/>
    </xf>
    <xf numFmtId="0" fontId="3" fillId="4" borderId="13" xfId="0" applyFont="1" applyFill="1" applyBorder="1" applyAlignment="1">
      <alignment horizontal="right" vertical="center"/>
    </xf>
    <xf numFmtId="0" fontId="11" fillId="4" borderId="0" xfId="0" applyFont="1" applyFill="1" applyAlignment="1">
      <alignment horizontal="left" vertical="center" wrapText="1"/>
    </xf>
    <xf numFmtId="0" fontId="23" fillId="4" borderId="0" xfId="0" applyFont="1" applyFill="1" applyAlignment="1">
      <alignment horizontal="left" vertical="center"/>
    </xf>
    <xf numFmtId="0" fontId="3" fillId="4" borderId="0" xfId="0" applyFont="1" applyFill="1" applyAlignment="1">
      <alignment vertical="center" wrapText="1"/>
    </xf>
    <xf numFmtId="0" fontId="16" fillId="2" borderId="0" xfId="2" applyFill="1" applyProtection="1"/>
    <xf numFmtId="0" fontId="3" fillId="4" borderId="7" xfId="0" applyFont="1" applyFill="1" applyBorder="1" applyAlignment="1">
      <alignment vertical="center" wrapText="1"/>
    </xf>
    <xf numFmtId="0" fontId="3" fillId="4" borderId="19" xfId="0" applyFont="1" applyFill="1" applyBorder="1" applyAlignment="1">
      <alignment horizontal="left" vertical="center" wrapText="1"/>
    </xf>
    <xf numFmtId="0" fontId="3" fillId="2" borderId="0" xfId="0" applyFont="1" applyFill="1" applyAlignment="1">
      <alignment horizontal="left" vertical="center" wrapText="1"/>
    </xf>
    <xf numFmtId="49" fontId="3" fillId="4" borderId="14" xfId="0" applyNumberFormat="1" applyFont="1" applyFill="1" applyBorder="1" applyAlignment="1">
      <alignment horizontal="left" vertical="center"/>
    </xf>
    <xf numFmtId="0" fontId="6" fillId="4" borderId="0" xfId="0" applyFont="1" applyFill="1" applyAlignment="1">
      <alignment vertical="center"/>
    </xf>
    <xf numFmtId="0" fontId="3" fillId="4" borderId="7" xfId="0" applyFont="1" applyFill="1" applyBorder="1" applyAlignment="1">
      <alignment horizontal="right" vertical="center"/>
    </xf>
    <xf numFmtId="0" fontId="12" fillId="2" borderId="0" xfId="0" applyFont="1" applyFill="1" applyAlignment="1">
      <alignment vertical="center"/>
    </xf>
    <xf numFmtId="0" fontId="3" fillId="4" borderId="6" xfId="0" applyFont="1" applyFill="1" applyBorder="1" applyAlignment="1">
      <alignment horizontal="right" vertical="center"/>
    </xf>
    <xf numFmtId="0" fontId="41" fillId="2" borderId="0" xfId="0" applyFont="1" applyFill="1" applyAlignment="1">
      <alignment vertical="center"/>
    </xf>
    <xf numFmtId="0" fontId="42" fillId="2" borderId="20" xfId="0" applyFont="1" applyFill="1" applyBorder="1" applyAlignment="1">
      <alignment vertical="center"/>
    </xf>
    <xf numFmtId="0" fontId="40" fillId="2" borderId="20" xfId="0" applyFont="1" applyFill="1" applyBorder="1" applyAlignment="1">
      <alignment vertical="center"/>
    </xf>
    <xf numFmtId="0" fontId="3" fillId="2" borderId="20" xfId="0" applyFont="1" applyFill="1" applyBorder="1" applyAlignment="1">
      <alignment vertical="center"/>
    </xf>
    <xf numFmtId="0" fontId="3" fillId="2" borderId="0" xfId="0" applyFont="1" applyFill="1" applyAlignment="1">
      <alignment horizontal="left" vertical="center"/>
    </xf>
    <xf numFmtId="0" fontId="3" fillId="4" borderId="0" xfId="0" applyFont="1" applyFill="1" applyAlignment="1">
      <alignment horizontal="right" vertical="center"/>
    </xf>
    <xf numFmtId="0" fontId="3" fillId="4" borderId="0" xfId="0" applyFont="1" applyFill="1" applyAlignment="1">
      <alignment horizontal="left" vertical="center"/>
    </xf>
    <xf numFmtId="0" fontId="30" fillId="4" borderId="0" xfId="0" applyFont="1" applyFill="1" applyAlignment="1">
      <alignment horizontal="left" vertical="center"/>
    </xf>
    <xf numFmtId="0" fontId="3" fillId="2" borderId="0" xfId="0" applyFont="1" applyFill="1" applyAlignment="1">
      <alignment vertical="center" wrapText="1"/>
    </xf>
    <xf numFmtId="0" fontId="3" fillId="4" borderId="0" xfId="0" applyFont="1" applyFill="1" applyAlignment="1">
      <alignment vertical="center"/>
    </xf>
    <xf numFmtId="49" fontId="5" fillId="4" borderId="15" xfId="0" applyNumberFormat="1" applyFont="1" applyFill="1" applyBorder="1" applyAlignment="1" applyProtection="1">
      <alignment horizontal="center" vertical="center"/>
      <protection locked="0"/>
    </xf>
    <xf numFmtId="0" fontId="31" fillId="4" borderId="0" xfId="0" applyFont="1" applyFill="1" applyAlignment="1" applyProtection="1">
      <alignment horizontal="center" vertical="center"/>
      <protection locked="0"/>
    </xf>
    <xf numFmtId="0" fontId="3" fillId="4" borderId="0" xfId="0" applyFont="1" applyFill="1" applyAlignment="1">
      <alignment horizontal="center"/>
    </xf>
    <xf numFmtId="0" fontId="26" fillId="4" borderId="4" xfId="0" applyFont="1" applyFill="1" applyBorder="1" applyAlignment="1">
      <alignment horizontal="center" vertical="center"/>
    </xf>
    <xf numFmtId="0" fontId="26" fillId="4" borderId="5" xfId="0" applyFont="1" applyFill="1" applyBorder="1" applyAlignment="1">
      <alignment horizontal="center" vertical="center"/>
    </xf>
    <xf numFmtId="0" fontId="19" fillId="4" borderId="3" xfId="0" applyFont="1" applyFill="1" applyBorder="1" applyAlignment="1">
      <alignment horizontal="center" vertical="center"/>
    </xf>
    <xf numFmtId="0" fontId="15" fillId="2" borderId="0" xfId="0" applyFont="1" applyFill="1" applyAlignment="1">
      <alignment horizontal="left" vertical="center" wrapText="1"/>
    </xf>
    <xf numFmtId="0" fontId="3" fillId="2" borderId="0" xfId="0" applyFont="1" applyFill="1" applyAlignment="1">
      <alignment horizontal="left" wrapText="1"/>
    </xf>
    <xf numFmtId="0" fontId="43" fillId="2" borderId="0" xfId="0" applyFont="1" applyFill="1" applyAlignment="1">
      <alignment horizontal="left" vertical="center" wrapText="1"/>
    </xf>
    <xf numFmtId="0" fontId="27" fillId="5" borderId="0" xfId="0" applyFont="1" applyFill="1" applyAlignment="1">
      <alignment horizontal="center" vertical="center" wrapText="1"/>
    </xf>
    <xf numFmtId="0" fontId="26" fillId="5" borderId="0" xfId="0" applyFont="1" applyFill="1" applyAlignment="1">
      <alignment horizontal="center" vertical="center" wrapText="1"/>
    </xf>
    <xf numFmtId="0" fontId="11" fillId="4" borderId="0" xfId="0" applyFont="1" applyFill="1" applyAlignment="1">
      <alignment horizontal="left" vertical="center" wrapText="1"/>
    </xf>
    <xf numFmtId="0" fontId="3" fillId="2" borderId="20" xfId="0" applyFont="1" applyFill="1" applyBorder="1" applyAlignment="1">
      <alignment horizontal="left" vertical="center" wrapText="1"/>
    </xf>
    <xf numFmtId="0" fontId="3" fillId="2" borderId="0" xfId="0" applyFont="1" applyFill="1" applyAlignment="1">
      <alignment horizontal="left" vertical="center" wrapText="1"/>
    </xf>
  </cellXfs>
  <cellStyles count="3">
    <cellStyle name="ハイパーリンク" xfId="2" builtinId="8"/>
    <cellStyle name="標準" xfId="0" builtinId="0"/>
    <cellStyle name="標準 2" xfId="1" xr:uid="{00000000-0005-0000-0000-000001000000}"/>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fill>
        <patternFill patternType="none">
          <bgColor auto="1"/>
        </patternFill>
      </fill>
    </dxf>
    <dxf>
      <fill>
        <patternFill>
          <bgColor rgb="FFFFFF99"/>
        </patternFill>
      </fill>
    </dxf>
    <dxf>
      <font>
        <b val="0"/>
        <i val="0"/>
        <color auto="1"/>
      </font>
      <fill>
        <patternFill>
          <bgColor theme="7" tint="0.79998168889431442"/>
        </patternFill>
      </fill>
    </dxf>
    <dxf>
      <fill>
        <patternFill>
          <bgColor rgb="FFFF0000"/>
        </patternFill>
      </fill>
    </dxf>
    <dxf>
      <fill>
        <patternFill>
          <bgColor theme="7" tint="0.79998168889431442"/>
        </patternFill>
      </fill>
    </dxf>
    <dxf>
      <font>
        <b/>
        <i val="0"/>
        <u/>
        <color rgb="FFFF0000"/>
      </font>
    </dxf>
    <dxf>
      <font>
        <color auto="1"/>
      </font>
      <fill>
        <patternFill>
          <bgColor rgb="FFFF0000"/>
        </patternFill>
      </fill>
    </dxf>
    <dxf>
      <font>
        <color theme="0"/>
      </font>
    </dxf>
  </dxfs>
  <tableStyles count="0" defaultTableStyle="TableStyleMedium2" defaultPivotStyle="PivotStyleMedium9"/>
  <colors>
    <mruColors>
      <color rgb="FFFFFF99"/>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secret!$B$26" lockText="1" noThreeD="1"/>
</file>

<file path=xl/ctrlProps/ctrlProp2.xml><?xml version="1.0" encoding="utf-8"?>
<formControlPr xmlns="http://schemas.microsoft.com/office/spreadsheetml/2009/9/main" objectType="CheckBox" fmlaLink="secret!$B$27" lockText="1" noThreeD="1"/>
</file>

<file path=xl/ctrlProps/ctrlProp3.xml><?xml version="1.0" encoding="utf-8"?>
<formControlPr xmlns="http://schemas.microsoft.com/office/spreadsheetml/2009/9/main" objectType="CheckBox" fmlaLink="secret!$B$28" lockText="1" noThreeD="1"/>
</file>

<file path=xl/ctrlProps/ctrlProp4.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1895475</xdr:colOff>
          <xdr:row>25</xdr:row>
          <xdr:rowOff>28575</xdr:rowOff>
        </xdr:from>
        <xdr:to>
          <xdr:col>0</xdr:col>
          <xdr:colOff>2276475</xdr:colOff>
          <xdr:row>25</xdr:row>
          <xdr:rowOff>323850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26</xdr:row>
          <xdr:rowOff>85725</xdr:rowOff>
        </xdr:from>
        <xdr:to>
          <xdr:col>0</xdr:col>
          <xdr:colOff>2286000</xdr:colOff>
          <xdr:row>26</xdr:row>
          <xdr:rowOff>381000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27</xdr:row>
          <xdr:rowOff>85725</xdr:rowOff>
        </xdr:from>
        <xdr:to>
          <xdr:col>0</xdr:col>
          <xdr:colOff>2286000</xdr:colOff>
          <xdr:row>27</xdr:row>
          <xdr:rowOff>381000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28575</xdr:colOff>
          <xdr:row>3</xdr:row>
          <xdr:rowOff>57150</xdr:rowOff>
        </xdr:from>
        <xdr:to>
          <xdr:col>8</xdr:col>
          <xdr:colOff>323850</xdr:colOff>
          <xdr:row>8</xdr:row>
          <xdr:rowOff>47625</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実行</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44"/>
  <sheetViews>
    <sheetView topLeftCell="A14" zoomScaleNormal="100" workbookViewId="0">
      <selection activeCell="B6" sqref="B6"/>
    </sheetView>
  </sheetViews>
  <sheetFormatPr defaultColWidth="9" defaultRowHeight="12.75" x14ac:dyDescent="0.15"/>
  <cols>
    <col min="1" max="1" width="36.25" style="49" customWidth="1"/>
    <col min="2" max="2" width="86.375" style="49" customWidth="1"/>
    <col min="3" max="3" width="11.125" style="39" customWidth="1"/>
    <col min="4" max="4" width="16.375" style="39" customWidth="1"/>
    <col min="5" max="16384" width="9" style="39"/>
  </cols>
  <sheetData>
    <row r="1" spans="1:13" ht="32.25" customHeight="1" x14ac:dyDescent="0.15">
      <c r="A1" s="102" t="s">
        <v>147</v>
      </c>
      <c r="B1" s="103"/>
    </row>
    <row r="2" spans="1:13" ht="27.75" customHeight="1" x14ac:dyDescent="0.15">
      <c r="A2" s="102" t="s">
        <v>148</v>
      </c>
      <c r="B2" s="102"/>
    </row>
    <row r="3" spans="1:13" ht="42.75" customHeight="1" x14ac:dyDescent="0.15">
      <c r="A3" s="40"/>
      <c r="B3" s="41" t="s">
        <v>737</v>
      </c>
      <c r="C3" s="101" t="s">
        <v>775</v>
      </c>
      <c r="D3" s="101"/>
      <c r="E3" s="101"/>
      <c r="F3" s="101"/>
      <c r="G3" s="101"/>
      <c r="H3" s="101"/>
      <c r="I3" s="101"/>
      <c r="J3" s="101"/>
    </row>
    <row r="4" spans="1:13" ht="30" customHeight="1" x14ac:dyDescent="0.15">
      <c r="A4" s="41"/>
      <c r="B4" s="42" t="s">
        <v>352</v>
      </c>
      <c r="C4" s="101"/>
      <c r="D4" s="101"/>
      <c r="E4" s="101"/>
      <c r="F4" s="101"/>
      <c r="G4" s="101"/>
      <c r="H4" s="101"/>
      <c r="I4" s="101"/>
      <c r="J4" s="101"/>
    </row>
    <row r="5" spans="1:13" ht="25.15" customHeight="1" x14ac:dyDescent="0.15">
      <c r="A5" s="43" t="s">
        <v>346</v>
      </c>
      <c r="B5" s="44" t="s">
        <v>140</v>
      </c>
      <c r="C5" s="45" t="s">
        <v>142</v>
      </c>
      <c r="D5" s="46"/>
      <c r="E5" s="46"/>
      <c r="F5" s="46"/>
      <c r="G5" s="46"/>
    </row>
    <row r="6" spans="1:13" ht="70.900000000000006" customHeight="1" x14ac:dyDescent="0.15">
      <c r="A6" s="47" t="s">
        <v>129</v>
      </c>
      <c r="B6" s="93"/>
      <c r="C6" s="99" t="s">
        <v>783</v>
      </c>
      <c r="D6" s="99"/>
      <c r="E6" s="99"/>
      <c r="F6" s="99"/>
      <c r="G6" s="99"/>
      <c r="H6" s="99"/>
      <c r="I6" s="99"/>
      <c r="J6" s="99"/>
      <c r="K6" s="99"/>
      <c r="L6" s="99"/>
    </row>
    <row r="7" spans="1:13" ht="19.899999999999999" customHeight="1" x14ac:dyDescent="0.15">
      <c r="A7" s="48" t="s">
        <v>130</v>
      </c>
      <c r="B7" s="8"/>
      <c r="C7" s="49" t="s">
        <v>772</v>
      </c>
      <c r="D7" s="50"/>
      <c r="E7" s="51"/>
    </row>
    <row r="8" spans="1:13" ht="19.899999999999999" customHeight="1" x14ac:dyDescent="0.15">
      <c r="A8" s="48" t="s">
        <v>103</v>
      </c>
      <c r="B8" s="9"/>
      <c r="C8" s="49" t="s">
        <v>772</v>
      </c>
      <c r="D8" s="50"/>
      <c r="E8" s="51"/>
    </row>
    <row r="9" spans="1:13" ht="19.899999999999999" customHeight="1" x14ac:dyDescent="0.15">
      <c r="A9" s="48" t="s">
        <v>104</v>
      </c>
      <c r="B9" s="10"/>
      <c r="C9" s="49" t="s">
        <v>773</v>
      </c>
      <c r="D9" s="50"/>
      <c r="E9" s="51"/>
    </row>
    <row r="10" spans="1:13" ht="25.15" customHeight="1" x14ac:dyDescent="0.15">
      <c r="A10" s="43" t="s">
        <v>347</v>
      </c>
      <c r="B10" s="52" t="s">
        <v>731</v>
      </c>
    </row>
    <row r="11" spans="1:13" s="55" customFormat="1" ht="19.899999999999999" customHeight="1" x14ac:dyDescent="0.15">
      <c r="A11" s="53">
        <f>COUNTIF(遺伝子検査一覧表!A:A,"〇")</f>
        <v>0</v>
      </c>
      <c r="B11" s="54" t="s">
        <v>732</v>
      </c>
    </row>
    <row r="12" spans="1:13" ht="19.5" customHeight="1" x14ac:dyDescent="0.15">
      <c r="A12" s="48" t="s">
        <v>729</v>
      </c>
      <c r="B12" s="56" t="str" cm="1">
        <f t="array" aca="1" ref="B12" ca="1">IF(INDIRECT("A11")=0,"自動で反映されます",VLOOKUP("〇",遺伝子検査一覧表!A:J,10,FALSE))</f>
        <v>自動で反映されます</v>
      </c>
      <c r="C12" s="46"/>
      <c r="D12" s="57"/>
      <c r="F12" s="58"/>
      <c r="G12" s="58"/>
    </row>
    <row r="13" spans="1:13" ht="19.899999999999999" customHeight="1" x14ac:dyDescent="0.15">
      <c r="A13" s="48" t="s">
        <v>730</v>
      </c>
      <c r="B13" s="56" t="str">
        <f ca="1">IF(B12="自動で反映されます","自動で反映されます",VLOOKUP(B12,遺伝子検査一覧表!C:D,2,FALSE))</f>
        <v>自動で反映されます</v>
      </c>
      <c r="C13" s="59"/>
      <c r="D13" s="60"/>
    </row>
    <row r="14" spans="1:13" ht="46.5" customHeight="1" x14ac:dyDescent="0.15">
      <c r="A14" s="61" t="s">
        <v>348</v>
      </c>
      <c r="B14" s="62" t="s">
        <v>738</v>
      </c>
      <c r="C14" s="100" t="s">
        <v>774</v>
      </c>
      <c r="D14" s="100"/>
      <c r="E14" s="100"/>
      <c r="F14" s="100"/>
      <c r="G14" s="100"/>
      <c r="H14" s="100"/>
      <c r="I14" s="100"/>
      <c r="J14" s="100"/>
      <c r="K14" s="100"/>
      <c r="L14" s="100"/>
      <c r="M14" s="100"/>
    </row>
    <row r="15" spans="1:13" s="59" customFormat="1" ht="19.899999999999999" customHeight="1" x14ac:dyDescent="0.15">
      <c r="A15" s="63" t="s">
        <v>131</v>
      </c>
      <c r="B15" s="12" t="s">
        <v>146</v>
      </c>
      <c r="C15" s="100"/>
      <c r="D15" s="100"/>
      <c r="E15" s="100"/>
      <c r="F15" s="100"/>
      <c r="G15" s="100"/>
      <c r="H15" s="100"/>
      <c r="I15" s="100"/>
      <c r="J15" s="100"/>
      <c r="K15" s="100"/>
      <c r="L15" s="100"/>
      <c r="M15" s="100"/>
    </row>
    <row r="16" spans="1:13" ht="98.45" customHeight="1" x14ac:dyDescent="0.15">
      <c r="A16" s="64" t="s">
        <v>141</v>
      </c>
      <c r="B16" s="65" t="str">
        <f ca="1">IF(B12="自動で反映されます","",VLOOKUP(B12,遺伝子検査一覧表!C:G,5,FALSE))</f>
        <v/>
      </c>
      <c r="C16" s="66"/>
      <c r="D16" s="51"/>
      <c r="E16" s="51"/>
    </row>
    <row r="17" spans="1:8" s="55" customFormat="1" ht="25.15" customHeight="1" x14ac:dyDescent="0.15">
      <c r="A17" s="43" t="s">
        <v>349</v>
      </c>
      <c r="B17" s="67"/>
      <c r="D17" s="39"/>
      <c r="E17" s="39"/>
      <c r="F17" s="39"/>
      <c r="G17" s="39"/>
      <c r="H17" s="39"/>
    </row>
    <row r="18" spans="1:8" ht="19.899999999999999" customHeight="1" x14ac:dyDescent="0.15">
      <c r="A18" s="68" t="s">
        <v>132</v>
      </c>
      <c r="B18" s="7"/>
      <c r="D18" s="51"/>
      <c r="E18" s="51"/>
    </row>
    <row r="19" spans="1:8" ht="19.899999999999999" customHeight="1" x14ac:dyDescent="0.15">
      <c r="A19" s="69" t="s">
        <v>133</v>
      </c>
      <c r="B19" s="5"/>
      <c r="D19" s="51"/>
      <c r="E19" s="51"/>
    </row>
    <row r="20" spans="1:8" ht="19.899999999999999" customHeight="1" x14ac:dyDescent="0.15">
      <c r="A20" s="68" t="s">
        <v>134</v>
      </c>
      <c r="B20" s="7"/>
      <c r="D20" s="50"/>
      <c r="E20" s="51"/>
    </row>
    <row r="21" spans="1:8" ht="19.899999999999999" customHeight="1" x14ac:dyDescent="0.15">
      <c r="A21" s="69" t="s">
        <v>135</v>
      </c>
      <c r="B21" s="5"/>
      <c r="C21" s="55"/>
      <c r="D21" s="50"/>
      <c r="E21" s="51"/>
    </row>
    <row r="22" spans="1:8" ht="19.899999999999999" customHeight="1" x14ac:dyDescent="0.15">
      <c r="A22" s="69" t="s">
        <v>136</v>
      </c>
      <c r="B22" s="11"/>
      <c r="C22" s="46" t="s">
        <v>771</v>
      </c>
    </row>
    <row r="23" spans="1:8" ht="19.899999999999999" customHeight="1" x14ac:dyDescent="0.15">
      <c r="A23" s="70" t="s">
        <v>137</v>
      </c>
      <c r="B23" s="6"/>
      <c r="C23" s="46" t="s">
        <v>771</v>
      </c>
    </row>
    <row r="24" spans="1:8" ht="20.100000000000001" customHeight="1" x14ac:dyDescent="0.15">
      <c r="A24" s="104" t="s">
        <v>733</v>
      </c>
      <c r="B24" s="104"/>
    </row>
    <row r="25" spans="1:8" s="55" customFormat="1" ht="20.100000000000001" customHeight="1" x14ac:dyDescent="0.15">
      <c r="A25" s="72" t="s">
        <v>782</v>
      </c>
      <c r="B25" s="73"/>
      <c r="C25" s="74"/>
      <c r="D25" s="59"/>
      <c r="E25" s="59"/>
      <c r="F25" s="59"/>
      <c r="G25" s="59"/>
    </row>
    <row r="26" spans="1:8" s="55" customFormat="1" ht="39.950000000000003" customHeight="1" x14ac:dyDescent="0.15">
      <c r="A26" s="94"/>
      <c r="B26" s="75" t="s">
        <v>734</v>
      </c>
      <c r="C26" s="74"/>
      <c r="D26" s="59"/>
      <c r="E26" s="59"/>
      <c r="F26" s="59"/>
      <c r="G26" s="59"/>
    </row>
    <row r="27" spans="1:8" ht="39.950000000000003" customHeight="1" x14ac:dyDescent="0.15">
      <c r="A27" s="15"/>
      <c r="B27" s="76" t="s">
        <v>735</v>
      </c>
      <c r="C27" s="55"/>
      <c r="E27" s="77"/>
      <c r="F27" s="77"/>
    </row>
    <row r="28" spans="1:8" ht="39.950000000000003" customHeight="1" x14ac:dyDescent="0.15">
      <c r="A28" s="15"/>
      <c r="B28" s="78" t="s">
        <v>736</v>
      </c>
    </row>
    <row r="29" spans="1:8" s="55" customFormat="1" ht="25.15" customHeight="1" x14ac:dyDescent="0.15">
      <c r="A29" s="43" t="s">
        <v>350</v>
      </c>
      <c r="B29" s="79"/>
    </row>
    <row r="30" spans="1:8" ht="19.899999999999999" customHeight="1" x14ac:dyDescent="0.15">
      <c r="A30" s="80" t="s">
        <v>132</v>
      </c>
      <c r="B30" s="16"/>
      <c r="C30" s="81" t="s">
        <v>776</v>
      </c>
    </row>
    <row r="31" spans="1:8" ht="19.899999999999999" customHeight="1" x14ac:dyDescent="0.15">
      <c r="A31" s="82" t="s">
        <v>138</v>
      </c>
      <c r="B31" s="5"/>
      <c r="C31" s="83" t="s">
        <v>780</v>
      </c>
    </row>
    <row r="32" spans="1:8" ht="19.899999999999999" customHeight="1" x14ac:dyDescent="0.15">
      <c r="A32" s="80" t="s">
        <v>134</v>
      </c>
      <c r="B32" s="7"/>
      <c r="C32" s="84" t="s">
        <v>781</v>
      </c>
    </row>
    <row r="33" spans="1:10" ht="19.899999999999999" customHeight="1" x14ac:dyDescent="0.15">
      <c r="A33" s="82" t="s">
        <v>135</v>
      </c>
      <c r="B33" s="5"/>
      <c r="C33" s="85" t="s">
        <v>779</v>
      </c>
    </row>
    <row r="34" spans="1:10" ht="19.899999999999999" customHeight="1" x14ac:dyDescent="0.15">
      <c r="A34" s="82" t="s">
        <v>139</v>
      </c>
      <c r="B34" s="5"/>
      <c r="C34" s="86" t="s">
        <v>777</v>
      </c>
    </row>
    <row r="35" spans="1:10" ht="19.899999999999999" customHeight="1" x14ac:dyDescent="0.15">
      <c r="A35" s="48" t="s">
        <v>137</v>
      </c>
      <c r="B35" s="6"/>
      <c r="C35" s="86" t="s">
        <v>778</v>
      </c>
      <c r="D35" s="87"/>
    </row>
    <row r="36" spans="1:10" ht="10.5" customHeight="1" x14ac:dyDescent="0.15">
      <c r="A36" s="88"/>
      <c r="B36" s="89"/>
    </row>
    <row r="37" spans="1:10" ht="8.1" customHeight="1" x14ac:dyDescent="0.15">
      <c r="A37" s="88"/>
      <c r="B37" s="90">
        <v>2023</v>
      </c>
      <c r="C37" s="87"/>
      <c r="D37" s="87"/>
    </row>
    <row r="38" spans="1:10" ht="60" customHeight="1" x14ac:dyDescent="0.15">
      <c r="A38" s="71" t="s">
        <v>351</v>
      </c>
      <c r="B38" s="13"/>
      <c r="C38" s="105" t="s">
        <v>784</v>
      </c>
      <c r="D38" s="106"/>
      <c r="E38" s="106"/>
      <c r="F38" s="106"/>
      <c r="G38" s="106"/>
      <c r="H38" s="106"/>
      <c r="I38" s="106"/>
      <c r="J38" s="91"/>
    </row>
    <row r="39" spans="1:10" ht="6.95" customHeight="1" x14ac:dyDescent="0.15">
      <c r="A39" s="73"/>
      <c r="B39" s="73"/>
    </row>
    <row r="40" spans="1:10" ht="6.95" customHeight="1" thickBot="1" x14ac:dyDescent="0.2">
      <c r="A40" s="92"/>
      <c r="B40" s="73"/>
    </row>
    <row r="41" spans="1:10" s="55" customFormat="1" ht="21.75" customHeight="1" thickBot="1" x14ac:dyDescent="0.2">
      <c r="A41" s="96" t="s">
        <v>98</v>
      </c>
      <c r="B41" s="97"/>
    </row>
    <row r="42" spans="1:10" ht="37.15" customHeight="1" x14ac:dyDescent="0.15">
      <c r="A42" s="98" t="str" cm="1">
        <f t="array" aca="1" ref="A42" ca="1">IF(INDIRECT("secret!B3")&lt;20,"必須事項に未記入項目があります。ご提出できません。","")</f>
        <v>必須事項に未記入項目があります。ご提出できません。</v>
      </c>
      <c r="B42" s="98"/>
    </row>
    <row r="43" spans="1:10" x14ac:dyDescent="0.15">
      <c r="A43" s="95" t="s">
        <v>1</v>
      </c>
      <c r="B43" s="95"/>
    </row>
    <row r="44" spans="1:10" x14ac:dyDescent="0.15">
      <c r="A44" s="95" t="s">
        <v>0</v>
      </c>
      <c r="B44" s="95"/>
    </row>
  </sheetData>
  <sheetProtection algorithmName="SHA-512" hashValue="/AJqvGN6rmcOKoDjciOrbYftg5ykwxp6sct3iJIqossMgcuyiYkm49OkmewzVIIKt6yyNKGo9bGH7173QFghEg==" saltValue="+NhSsSiHIq0ZdGtcrsAOCw==" spinCount="100000" sheet="1" objects="1" scenarios="1" selectLockedCells="1"/>
  <mergeCells count="11">
    <mergeCell ref="C3:J4"/>
    <mergeCell ref="A1:B1"/>
    <mergeCell ref="A2:B2"/>
    <mergeCell ref="A24:B24"/>
    <mergeCell ref="C38:I38"/>
    <mergeCell ref="A44:B44"/>
    <mergeCell ref="A43:B43"/>
    <mergeCell ref="A41:B41"/>
    <mergeCell ref="A42:B42"/>
    <mergeCell ref="C6:L6"/>
    <mergeCell ref="C14:M15"/>
  </mergeCells>
  <phoneticPr fontId="2"/>
  <conditionalFormatting sqref="B11">
    <cfRule type="expression" dxfId="18" priority="7">
      <formula>$A$11&lt;&gt;1</formula>
    </cfRule>
  </conditionalFormatting>
  <conditionalFormatting sqref="B12">
    <cfRule type="cellIs" dxfId="17" priority="3" operator="equal">
      <formula>"自動で反映されます"</formula>
    </cfRule>
  </conditionalFormatting>
  <conditionalFormatting sqref="B12:B13">
    <cfRule type="expression" dxfId="16" priority="4">
      <formula>$A$11&gt;1</formula>
    </cfRule>
  </conditionalFormatting>
  <conditionalFormatting sqref="B13">
    <cfRule type="containsText" dxfId="15" priority="14" operator="containsText" text="自動で反映されます">
      <formula>NOT(ISERROR(SEARCH("自動で反映されます",B13)))</formula>
    </cfRule>
  </conditionalFormatting>
  <conditionalFormatting sqref="B14">
    <cfRule type="expression" dxfId="14" priority="1">
      <formula>$B$15="希望なし"</formula>
    </cfRule>
    <cfRule type="expression" dxfId="13" priority="2">
      <formula>$B$15="希望あり"</formula>
    </cfRule>
  </conditionalFormatting>
  <dataValidations count="8">
    <dataValidation type="textLength" imeMode="halfAlpha" operator="lessThanOrEqual" allowBlank="1" showInputMessage="1" showErrorMessage="1" errorTitle="郵便番号" error="住所は下段に入力してください。" sqref="B20 B32" xr:uid="{00000000-0002-0000-0000-000001000000}">
      <formula1>9</formula1>
    </dataValidation>
    <dataValidation allowBlank="1" showInputMessage="1" showErrorMessage="1" error="セル右端の▼をクリックして、ドロップダウンリストから選択してください。" sqref="B11:B12" xr:uid="{00000000-0002-0000-0000-000003000000}"/>
    <dataValidation type="list" allowBlank="1" showInputMessage="1" showErrorMessage="1" sqref="B15" xr:uid="{00000000-0002-0000-0000-000004000000}">
      <formula1>"希望あり,希望なし"</formula1>
    </dataValidation>
    <dataValidation type="whole" operator="greaterThanOrEqual" allowBlank="1" showInputMessage="1" showErrorMessage="1" errorTitle="年齢" error="整数で入力してください。" sqref="B9" xr:uid="{F0E79962-3561-4860-A79A-C4915D7817E0}">
      <formula1>0</formula1>
    </dataValidation>
    <dataValidation operator="greaterThanOrEqual" allowBlank="1" showInputMessage="1" showErrorMessage="1" errorTitle="依頼年月日" error="西暦（yyyy/mm/dd）で入力してください。" sqref="B8" xr:uid="{FD63443B-11D5-4DE5-9607-9C5EFAD92C91}"/>
    <dataValidation type="textLength" imeMode="disabled" showInputMessage="1" showErrorMessage="1" errorTitle="桁数" error="4-10桁でお願いします" sqref="B6" xr:uid="{F052FB25-1EA7-436D-B304-B17986133A1F}">
      <formula1>4</formula1>
      <formula2>10</formula2>
    </dataValidation>
    <dataValidation imeMode="disabled" allowBlank="1" showInputMessage="1" showErrorMessage="1" sqref="B35 B23" xr:uid="{6D03E28C-5AE2-428D-8053-AA1635EC4F09}"/>
    <dataValidation type="list" operator="greaterThanOrEqual" allowBlank="1" showInputMessage="1" showErrorMessage="1" errorTitle="依頼年月日" error="西暦（yyyy/mm/dd）で入力してください。" sqref="B7" xr:uid="{1A2B9CAF-B6CA-4414-ACC0-69686D600293}">
      <formula1>"厳密に検査はしていないがおそらくXX(女性),厳密に検査はしていないがおそらくXY(男性),XX(女性),XY(男性),XO,XXX,XXY,XYY,"</formula1>
    </dataValidation>
  </dataValidations>
  <printOptions horizontalCentered="1" verticalCentered="1"/>
  <pageMargins left="0.37" right="0.23622047244094491" top="0.28999999999999998" bottom="0.32"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0</xdr:col>
                    <xdr:colOff>1895475</xdr:colOff>
                    <xdr:row>25</xdr:row>
                    <xdr:rowOff>28575</xdr:rowOff>
                  </from>
                  <to>
                    <xdr:col>0</xdr:col>
                    <xdr:colOff>2276475</xdr:colOff>
                    <xdr:row>25</xdr:row>
                    <xdr:rowOff>323850</xdr:rowOff>
                  </to>
                </anchor>
              </controlPr>
            </control>
          </mc:Choice>
        </mc:AlternateContent>
        <mc:AlternateContent xmlns:mc="http://schemas.openxmlformats.org/markup-compatibility/2006">
          <mc:Choice Requires="x14">
            <control shapeId="3075" r:id="rId5" name="Check Box 3">
              <controlPr defaultSize="0" autoFill="0" autoLine="0" autoPict="0" altText="">
                <anchor moveWithCells="1">
                  <from>
                    <xdr:col>0</xdr:col>
                    <xdr:colOff>1905000</xdr:colOff>
                    <xdr:row>26</xdr:row>
                    <xdr:rowOff>85725</xdr:rowOff>
                  </from>
                  <to>
                    <xdr:col>0</xdr:col>
                    <xdr:colOff>2286000</xdr:colOff>
                    <xdr:row>26</xdr:row>
                    <xdr:rowOff>381000</xdr:rowOff>
                  </to>
                </anchor>
              </controlPr>
            </control>
          </mc:Choice>
        </mc:AlternateContent>
        <mc:AlternateContent xmlns:mc="http://schemas.openxmlformats.org/markup-compatibility/2006">
          <mc:Choice Requires="x14">
            <control shapeId="3076" r:id="rId6" name="Check Box 4">
              <controlPr defaultSize="0" autoFill="0" autoLine="0" autoPict="0">
                <anchor moveWithCells="1">
                  <from>
                    <xdr:col>0</xdr:col>
                    <xdr:colOff>1905000</xdr:colOff>
                    <xdr:row>27</xdr:row>
                    <xdr:rowOff>85725</xdr:rowOff>
                  </from>
                  <to>
                    <xdr:col>0</xdr:col>
                    <xdr:colOff>2286000</xdr:colOff>
                    <xdr:row>27</xdr:row>
                    <xdr:rowOff>381000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E7D839A6-3FE8-4E21-8BE1-76785391EF07}">
            <xm:f>secret!$D$30=0</xm:f>
            <x14:dxf>
              <font>
                <color theme="0"/>
              </font>
            </x14:dxf>
          </x14:cfRule>
          <xm:sqref>B5</xm:sqref>
        </x14:conditionalFormatting>
        <x14:conditionalFormatting xmlns:xm="http://schemas.microsoft.com/office/excel/2006/main">
          <x14:cfRule type="expression" priority="9" id="{BF781FE1-510C-4C6B-A698-A74B8449DF06}">
            <xm:f>secret!$D$30&gt;=1</xm:f>
            <x14:dxf>
              <font>
                <color auto="1"/>
              </font>
              <fill>
                <patternFill>
                  <bgColor rgb="FFFF0000"/>
                </patternFill>
              </fill>
            </x14:dxf>
          </x14:cfRule>
          <xm:sqref>B6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2D07B-8679-4F70-A09C-592B558E9822}">
  <sheetPr codeName="Sheet3"/>
  <dimension ref="A1:J240"/>
  <sheetViews>
    <sheetView tabSelected="1" zoomScale="85" zoomScaleNormal="85" workbookViewId="0">
      <pane ySplit="1" topLeftCell="A168" activePane="bottomLeft" state="frozen"/>
      <selection pane="bottomLeft" activeCell="B184" sqref="B184"/>
    </sheetView>
  </sheetViews>
  <sheetFormatPr defaultColWidth="9" defaultRowHeight="34.5" customHeight="1" x14ac:dyDescent="0.15"/>
  <cols>
    <col min="1" max="1" width="9" style="37"/>
    <col min="2" max="2" width="52" style="1" customWidth="1"/>
    <col min="3" max="3" width="59.25" style="21" customWidth="1"/>
    <col min="4" max="4" width="21.125" style="1" customWidth="1"/>
    <col min="5" max="5" width="70" style="1" customWidth="1"/>
    <col min="6" max="6" width="61.25" style="1" customWidth="1"/>
    <col min="7" max="7" width="9" style="20"/>
    <col min="8" max="8" width="9" style="20" customWidth="1"/>
    <col min="9" max="10" width="9" style="20"/>
    <col min="11" max="16384" width="9" style="1"/>
  </cols>
  <sheetData>
    <row r="1" spans="1:10" ht="34.5" customHeight="1" thickBot="1" x14ac:dyDescent="0.2">
      <c r="A1" s="36" t="s">
        <v>728</v>
      </c>
      <c r="B1" s="17" t="s">
        <v>2</v>
      </c>
      <c r="C1" s="18" t="s">
        <v>3</v>
      </c>
      <c r="D1" s="17" t="s">
        <v>4</v>
      </c>
      <c r="E1" s="17" t="s">
        <v>5</v>
      </c>
      <c r="F1" s="19" t="s">
        <v>1100</v>
      </c>
    </row>
    <row r="2" spans="1:10" ht="34.5" customHeight="1" x14ac:dyDescent="0.15">
      <c r="B2" s="1" t="s">
        <v>861</v>
      </c>
      <c r="C2" s="21" t="s">
        <v>222</v>
      </c>
      <c r="D2" s="1" t="s">
        <v>223</v>
      </c>
      <c r="E2" s="1" t="s">
        <v>467</v>
      </c>
      <c r="F2" s="22" t="s">
        <v>289</v>
      </c>
      <c r="G2" s="20" t="s">
        <v>1459</v>
      </c>
      <c r="I2" s="20" t="s">
        <v>1458</v>
      </c>
      <c r="J2" s="20" t="s">
        <v>222</v>
      </c>
    </row>
    <row r="3" spans="1:10" ht="34.5" customHeight="1" x14ac:dyDescent="0.15">
      <c r="B3" s="1" t="s">
        <v>855</v>
      </c>
      <c r="C3" s="21" t="s">
        <v>191</v>
      </c>
      <c r="D3" s="1" t="s">
        <v>192</v>
      </c>
      <c r="E3" s="1" t="s">
        <v>455</v>
      </c>
      <c r="F3" s="22" t="s">
        <v>456</v>
      </c>
      <c r="G3" s="20" t="s">
        <v>1441</v>
      </c>
      <c r="I3" s="20" t="s">
        <v>1440</v>
      </c>
      <c r="J3" s="20" t="s">
        <v>191</v>
      </c>
    </row>
    <row r="4" spans="1:10" ht="34.5" customHeight="1" x14ac:dyDescent="0.15">
      <c r="B4" s="1" t="s">
        <v>868</v>
      </c>
      <c r="C4" s="21" t="s">
        <v>273</v>
      </c>
      <c r="D4" s="1" t="s">
        <v>274</v>
      </c>
      <c r="E4" s="1" t="s">
        <v>475</v>
      </c>
      <c r="F4" s="22" t="s">
        <v>476</v>
      </c>
      <c r="G4" s="20" t="s">
        <v>1475</v>
      </c>
      <c r="I4" s="20" t="s">
        <v>1474</v>
      </c>
      <c r="J4" s="20" t="s">
        <v>273</v>
      </c>
    </row>
    <row r="5" spans="1:10" ht="34.5" customHeight="1" x14ac:dyDescent="0.15">
      <c r="B5" s="1" t="s">
        <v>832</v>
      </c>
      <c r="C5" s="21" t="s">
        <v>399</v>
      </c>
      <c r="D5" s="1" t="s">
        <v>286</v>
      </c>
      <c r="E5" s="1" t="s">
        <v>400</v>
      </c>
      <c r="F5" s="22" t="s">
        <v>401</v>
      </c>
      <c r="G5" s="20" t="s">
        <v>1267</v>
      </c>
      <c r="I5" s="20" t="s">
        <v>1266</v>
      </c>
      <c r="J5" s="20" t="s">
        <v>399</v>
      </c>
    </row>
    <row r="6" spans="1:10" ht="34.5" customHeight="1" x14ac:dyDescent="0.15">
      <c r="B6" s="1" t="s">
        <v>758</v>
      </c>
      <c r="C6" s="21" t="s">
        <v>189</v>
      </c>
      <c r="D6" s="1" t="s">
        <v>750</v>
      </c>
      <c r="E6" s="1" t="s">
        <v>454</v>
      </c>
      <c r="F6" s="22" t="s">
        <v>751</v>
      </c>
      <c r="G6" s="20" t="s">
        <v>1439</v>
      </c>
      <c r="I6" s="20" t="s">
        <v>1438</v>
      </c>
      <c r="J6" s="20" t="s">
        <v>189</v>
      </c>
    </row>
    <row r="7" spans="1:10" ht="34.5" customHeight="1" x14ac:dyDescent="0.15">
      <c r="B7" s="1" t="s">
        <v>828</v>
      </c>
      <c r="C7" s="21" t="s">
        <v>386</v>
      </c>
      <c r="D7" s="1" t="s">
        <v>26</v>
      </c>
      <c r="E7" s="1" t="s">
        <v>387</v>
      </c>
      <c r="F7" s="22" t="s">
        <v>289</v>
      </c>
      <c r="G7" s="20" t="s">
        <v>1255</v>
      </c>
      <c r="I7" s="20" t="s">
        <v>1254</v>
      </c>
      <c r="J7" s="20" t="s">
        <v>386</v>
      </c>
    </row>
    <row r="8" spans="1:10" ht="34.5" customHeight="1" x14ac:dyDescent="0.15">
      <c r="B8" s="1" t="s">
        <v>1070</v>
      </c>
      <c r="C8" s="21" t="s">
        <v>991</v>
      </c>
      <c r="D8" s="1" t="s">
        <v>992</v>
      </c>
      <c r="E8" s="1" t="s">
        <v>625</v>
      </c>
      <c r="F8" s="22" t="s">
        <v>695</v>
      </c>
      <c r="G8" s="20" t="s">
        <v>1629</v>
      </c>
      <c r="H8" s="20" t="s">
        <v>722</v>
      </c>
      <c r="I8" s="20" t="s">
        <v>1628</v>
      </c>
      <c r="J8" s="20" t="s">
        <v>991</v>
      </c>
    </row>
    <row r="9" spans="1:10" ht="34.5" customHeight="1" x14ac:dyDescent="0.15">
      <c r="B9" s="1" t="s">
        <v>831</v>
      </c>
      <c r="C9" s="21" t="s">
        <v>393</v>
      </c>
      <c r="D9" s="1" t="s">
        <v>31</v>
      </c>
      <c r="E9" s="1" t="s">
        <v>394</v>
      </c>
      <c r="F9" s="22" t="s">
        <v>289</v>
      </c>
      <c r="G9" s="20" t="s">
        <v>1261</v>
      </c>
      <c r="I9" s="20" t="s">
        <v>1260</v>
      </c>
      <c r="J9" s="20" t="s">
        <v>393</v>
      </c>
    </row>
    <row r="10" spans="1:10" ht="34.5" customHeight="1" x14ac:dyDescent="0.15">
      <c r="B10" s="1" t="s">
        <v>837</v>
      </c>
      <c r="C10" s="21" t="s">
        <v>795</v>
      </c>
      <c r="D10" s="1" t="s">
        <v>32</v>
      </c>
      <c r="E10" s="1" t="s">
        <v>404</v>
      </c>
      <c r="F10" s="22" t="s">
        <v>289</v>
      </c>
      <c r="G10" s="20" t="s">
        <v>1277</v>
      </c>
      <c r="I10" s="20" t="s">
        <v>1276</v>
      </c>
      <c r="J10" s="20" t="s">
        <v>795</v>
      </c>
    </row>
    <row r="11" spans="1:10" ht="34.5" customHeight="1" x14ac:dyDescent="0.15">
      <c r="B11" s="1" t="s">
        <v>892</v>
      </c>
      <c r="C11" s="21" t="s">
        <v>218</v>
      </c>
      <c r="D11" s="1" t="s">
        <v>219</v>
      </c>
      <c r="E11" s="1" t="s">
        <v>512</v>
      </c>
      <c r="F11" s="22" t="s">
        <v>289</v>
      </c>
      <c r="G11" s="20" t="s">
        <v>1550</v>
      </c>
      <c r="I11" s="20" t="s">
        <v>1549</v>
      </c>
      <c r="J11" s="20" t="s">
        <v>218</v>
      </c>
    </row>
    <row r="12" spans="1:10" ht="34.5" customHeight="1" x14ac:dyDescent="0.15">
      <c r="B12" s="23" t="s">
        <v>851</v>
      </c>
      <c r="C12" s="24" t="s">
        <v>186</v>
      </c>
      <c r="D12" s="25" t="s">
        <v>187</v>
      </c>
      <c r="E12" s="26" t="s">
        <v>449</v>
      </c>
      <c r="F12" s="22" t="s">
        <v>289</v>
      </c>
      <c r="G12" s="20" t="s">
        <v>1423</v>
      </c>
      <c r="I12" s="20" t="s">
        <v>1422</v>
      </c>
      <c r="J12" s="20" t="s">
        <v>186</v>
      </c>
    </row>
    <row r="13" spans="1:10" ht="34.5" customHeight="1" x14ac:dyDescent="0.15">
      <c r="B13" s="1" t="s">
        <v>1073</v>
      </c>
      <c r="C13" s="21" t="s">
        <v>1011</v>
      </c>
      <c r="D13" s="1" t="s">
        <v>1012</v>
      </c>
      <c r="E13" s="1" t="s">
        <v>1013</v>
      </c>
      <c r="F13" s="22" t="s">
        <v>289</v>
      </c>
      <c r="G13" s="20" t="s">
        <v>1465</v>
      </c>
      <c r="I13" s="20" t="s">
        <v>1464</v>
      </c>
      <c r="J13" s="20" t="s">
        <v>1011</v>
      </c>
    </row>
    <row r="14" spans="1:10" ht="34.5" customHeight="1" x14ac:dyDescent="0.15">
      <c r="B14" s="23" t="s">
        <v>852</v>
      </c>
      <c r="C14" s="24" t="s">
        <v>155</v>
      </c>
      <c r="D14" s="25" t="s">
        <v>156</v>
      </c>
      <c r="E14" s="26" t="s">
        <v>450</v>
      </c>
      <c r="F14" s="22" t="s">
        <v>289</v>
      </c>
      <c r="G14" s="20" t="s">
        <v>1427</v>
      </c>
      <c r="I14" s="20" t="s">
        <v>1426</v>
      </c>
      <c r="J14" s="20" t="s">
        <v>155</v>
      </c>
    </row>
    <row r="15" spans="1:10" ht="34.5" customHeight="1" x14ac:dyDescent="0.15">
      <c r="B15" s="27" t="s">
        <v>942</v>
      </c>
      <c r="C15" s="27" t="s">
        <v>821</v>
      </c>
      <c r="D15" s="28" t="s">
        <v>822</v>
      </c>
      <c r="E15" s="29" t="s">
        <v>823</v>
      </c>
      <c r="F15" s="30" t="s">
        <v>289</v>
      </c>
      <c r="G15" s="20" t="s">
        <v>1678</v>
      </c>
      <c r="I15" s="20" t="s">
        <v>1677</v>
      </c>
      <c r="J15" s="20" t="s">
        <v>821</v>
      </c>
    </row>
    <row r="16" spans="1:10" ht="34.5" customHeight="1" x14ac:dyDescent="0.15">
      <c r="B16" s="1" t="s">
        <v>756</v>
      </c>
      <c r="C16" s="21" t="s">
        <v>396</v>
      </c>
      <c r="D16" s="1" t="s">
        <v>754</v>
      </c>
      <c r="E16" s="1" t="s">
        <v>397</v>
      </c>
      <c r="F16" s="22" t="s">
        <v>755</v>
      </c>
      <c r="G16" s="20" t="s">
        <v>1265</v>
      </c>
      <c r="I16" s="20" t="s">
        <v>1264</v>
      </c>
      <c r="J16" s="20" t="s">
        <v>396</v>
      </c>
    </row>
    <row r="17" spans="2:10" ht="34.5" customHeight="1" x14ac:dyDescent="0.15">
      <c r="B17" s="27" t="s">
        <v>930</v>
      </c>
      <c r="C17" s="27" t="s">
        <v>657</v>
      </c>
      <c r="D17" s="28" t="s">
        <v>658</v>
      </c>
      <c r="E17" s="29" t="s">
        <v>659</v>
      </c>
      <c r="F17" s="30" t="s">
        <v>690</v>
      </c>
      <c r="G17" s="20" t="s">
        <v>1645</v>
      </c>
      <c r="I17" s="20" t="s">
        <v>1644</v>
      </c>
      <c r="J17" s="20" t="s">
        <v>657</v>
      </c>
    </row>
    <row r="18" spans="2:10" ht="34.5" customHeight="1" x14ac:dyDescent="0.15">
      <c r="B18" s="1" t="s">
        <v>858</v>
      </c>
      <c r="C18" s="21" t="s">
        <v>199</v>
      </c>
      <c r="D18" s="1" t="s">
        <v>200</v>
      </c>
      <c r="E18" s="1" t="s">
        <v>461</v>
      </c>
      <c r="F18" s="22" t="s">
        <v>462</v>
      </c>
      <c r="G18" s="20" t="s">
        <v>1449</v>
      </c>
      <c r="I18" s="20" t="s">
        <v>1448</v>
      </c>
      <c r="J18" s="20" t="s">
        <v>199</v>
      </c>
    </row>
    <row r="19" spans="2:10" ht="34.5" customHeight="1" x14ac:dyDescent="0.15">
      <c r="B19" s="1" t="s">
        <v>916</v>
      </c>
      <c r="C19" s="21" t="s">
        <v>595</v>
      </c>
      <c r="D19" s="1" t="s">
        <v>596</v>
      </c>
      <c r="E19" s="1" t="s">
        <v>597</v>
      </c>
      <c r="F19" s="22" t="s">
        <v>289</v>
      </c>
      <c r="G19" s="20" t="s">
        <v>1611</v>
      </c>
      <c r="I19" s="20" t="s">
        <v>1610</v>
      </c>
      <c r="J19" s="20" t="s">
        <v>595</v>
      </c>
    </row>
    <row r="20" spans="2:10" ht="34.5" customHeight="1" x14ac:dyDescent="0.15">
      <c r="B20" s="1" t="s">
        <v>1616</v>
      </c>
      <c r="C20" s="21" t="s">
        <v>606</v>
      </c>
      <c r="D20" s="1" t="s">
        <v>607</v>
      </c>
      <c r="E20" s="1" t="s">
        <v>608</v>
      </c>
      <c r="F20" s="22" t="s">
        <v>289</v>
      </c>
      <c r="G20" s="20" t="s">
        <v>1618</v>
      </c>
      <c r="I20" s="20" t="s">
        <v>1617</v>
      </c>
      <c r="J20" s="20" t="s">
        <v>606</v>
      </c>
    </row>
    <row r="21" spans="2:10" ht="34.5" customHeight="1" x14ac:dyDescent="0.15">
      <c r="B21" s="1" t="s">
        <v>849</v>
      </c>
      <c r="C21" s="21" t="s">
        <v>443</v>
      </c>
      <c r="D21" s="1" t="s">
        <v>99</v>
      </c>
      <c r="E21" s="1" t="s">
        <v>444</v>
      </c>
      <c r="F21" s="22" t="s">
        <v>289</v>
      </c>
      <c r="G21" s="20" t="s">
        <v>1417</v>
      </c>
      <c r="I21" s="20" t="s">
        <v>1416</v>
      </c>
      <c r="J21" s="20" t="s">
        <v>443</v>
      </c>
    </row>
    <row r="22" spans="2:10" ht="34.5" customHeight="1" x14ac:dyDescent="0.15">
      <c r="B22" s="1" t="s">
        <v>895</v>
      </c>
      <c r="C22" s="21" t="s">
        <v>258</v>
      </c>
      <c r="D22" s="1" t="s">
        <v>259</v>
      </c>
      <c r="E22" s="1" t="s">
        <v>517</v>
      </c>
      <c r="F22" s="22" t="s">
        <v>289</v>
      </c>
      <c r="G22" s="20" t="s">
        <v>1565</v>
      </c>
      <c r="H22" s="20" t="s">
        <v>1563</v>
      </c>
      <c r="I22" s="20" t="s">
        <v>1564</v>
      </c>
      <c r="J22" s="20" t="s">
        <v>258</v>
      </c>
    </row>
    <row r="23" spans="2:10" ht="34.5" customHeight="1" x14ac:dyDescent="0.15">
      <c r="B23" s="1" t="s">
        <v>826</v>
      </c>
      <c r="C23" s="21" t="s">
        <v>382</v>
      </c>
      <c r="D23" s="1" t="s">
        <v>16</v>
      </c>
      <c r="E23" s="1" t="s">
        <v>383</v>
      </c>
      <c r="F23" s="22" t="s">
        <v>289</v>
      </c>
      <c r="G23" s="20" t="s">
        <v>1251</v>
      </c>
      <c r="I23" s="20" t="s">
        <v>1250</v>
      </c>
      <c r="J23" s="20" t="s">
        <v>382</v>
      </c>
    </row>
    <row r="24" spans="2:10" ht="34.5" customHeight="1" x14ac:dyDescent="0.15">
      <c r="B24" s="1" t="s">
        <v>890</v>
      </c>
      <c r="C24" s="21" t="s">
        <v>145</v>
      </c>
      <c r="D24" s="1" t="s">
        <v>173</v>
      </c>
      <c r="E24" s="1" t="s">
        <v>510</v>
      </c>
      <c r="F24" s="22" t="s">
        <v>289</v>
      </c>
      <c r="G24" s="20" t="s">
        <v>1546</v>
      </c>
      <c r="I24" s="20" t="s">
        <v>1545</v>
      </c>
      <c r="J24" s="20" t="s">
        <v>145</v>
      </c>
    </row>
    <row r="25" spans="2:10" ht="34.5" customHeight="1" x14ac:dyDescent="0.15">
      <c r="B25" s="27" t="s">
        <v>940</v>
      </c>
      <c r="C25" s="27" t="s">
        <v>815</v>
      </c>
      <c r="D25" s="28" t="s">
        <v>816</v>
      </c>
      <c r="E25" s="29" t="s">
        <v>817</v>
      </c>
      <c r="F25" s="30" t="s">
        <v>289</v>
      </c>
      <c r="G25" s="20" t="s">
        <v>1674</v>
      </c>
      <c r="I25" s="20" t="s">
        <v>1673</v>
      </c>
      <c r="J25" s="20" t="s">
        <v>815</v>
      </c>
    </row>
    <row r="26" spans="2:10" ht="34.5" customHeight="1" x14ac:dyDescent="0.15">
      <c r="B26" s="1" t="s">
        <v>896</v>
      </c>
      <c r="C26" s="21" t="s">
        <v>339</v>
      </c>
      <c r="D26" s="1" t="s">
        <v>340</v>
      </c>
      <c r="E26" s="1" t="s">
        <v>341</v>
      </c>
      <c r="F26" s="22" t="s">
        <v>342</v>
      </c>
      <c r="G26" s="20" t="s">
        <v>1567</v>
      </c>
      <c r="I26" s="20" t="s">
        <v>1566</v>
      </c>
      <c r="J26" s="20" t="s">
        <v>339</v>
      </c>
    </row>
    <row r="27" spans="2:10" ht="34.5" customHeight="1" x14ac:dyDescent="0.15">
      <c r="B27" s="1" t="s">
        <v>848</v>
      </c>
      <c r="C27" s="21" t="s">
        <v>440</v>
      </c>
      <c r="D27" s="1" t="s">
        <v>100</v>
      </c>
      <c r="E27" s="1" t="s">
        <v>441</v>
      </c>
      <c r="F27" s="22" t="s">
        <v>289</v>
      </c>
      <c r="G27" s="20" t="s">
        <v>1415</v>
      </c>
      <c r="I27" s="20" t="s">
        <v>1414</v>
      </c>
      <c r="J27" s="20" t="s">
        <v>440</v>
      </c>
    </row>
    <row r="28" spans="2:10" ht="34.5" customHeight="1" x14ac:dyDescent="0.15">
      <c r="B28" s="1" t="s">
        <v>827</v>
      </c>
      <c r="C28" s="21" t="s">
        <v>21</v>
      </c>
      <c r="D28" s="1" t="s">
        <v>22</v>
      </c>
      <c r="E28" s="1" t="s">
        <v>384</v>
      </c>
      <c r="F28" s="22" t="s">
        <v>289</v>
      </c>
      <c r="G28" s="20" t="s">
        <v>1253</v>
      </c>
      <c r="I28" s="20" t="s">
        <v>1252</v>
      </c>
      <c r="J28" s="20" t="s">
        <v>21</v>
      </c>
    </row>
    <row r="29" spans="2:10" ht="34.5" customHeight="1" x14ac:dyDescent="0.15">
      <c r="B29" s="1" t="s">
        <v>879</v>
      </c>
      <c r="C29" s="21" t="s">
        <v>249</v>
      </c>
      <c r="D29" s="1" t="s">
        <v>250</v>
      </c>
      <c r="E29" s="1" t="s">
        <v>490</v>
      </c>
      <c r="F29" s="22" t="s">
        <v>289</v>
      </c>
      <c r="G29" s="20" t="s">
        <v>1504</v>
      </c>
      <c r="I29" s="20" t="s">
        <v>1503</v>
      </c>
      <c r="J29" s="20" t="s">
        <v>249</v>
      </c>
    </row>
    <row r="30" spans="2:10" ht="34.5" customHeight="1" x14ac:dyDescent="0.15">
      <c r="B30" s="1" t="s">
        <v>1080</v>
      </c>
      <c r="C30" s="21" t="s">
        <v>1033</v>
      </c>
      <c r="D30" s="1" t="s">
        <v>1034</v>
      </c>
      <c r="E30" s="1" t="s">
        <v>1094</v>
      </c>
      <c r="F30" s="22" t="s">
        <v>1095</v>
      </c>
      <c r="G30" s="20" t="s">
        <v>1435</v>
      </c>
      <c r="I30" s="20" t="s">
        <v>1434</v>
      </c>
      <c r="J30" s="20" t="s">
        <v>1033</v>
      </c>
    </row>
    <row r="31" spans="2:10" ht="34.5" customHeight="1" x14ac:dyDescent="0.15">
      <c r="B31" s="1" t="s">
        <v>867</v>
      </c>
      <c r="C31" s="21" t="s">
        <v>167</v>
      </c>
      <c r="D31" s="1" t="s">
        <v>168</v>
      </c>
      <c r="E31" s="1" t="s">
        <v>473</v>
      </c>
      <c r="F31" s="22" t="s">
        <v>474</v>
      </c>
      <c r="G31" s="20" t="s">
        <v>1473</v>
      </c>
      <c r="I31" s="20" t="s">
        <v>1472</v>
      </c>
      <c r="J31" s="20" t="s">
        <v>167</v>
      </c>
    </row>
    <row r="32" spans="2:10" ht="34.5" customHeight="1" x14ac:dyDescent="0.15">
      <c r="B32" s="1" t="s">
        <v>908</v>
      </c>
      <c r="C32" s="21" t="s">
        <v>560</v>
      </c>
      <c r="D32" s="1" t="s">
        <v>561</v>
      </c>
      <c r="E32" s="1" t="s">
        <v>562</v>
      </c>
      <c r="F32" s="22" t="s">
        <v>289</v>
      </c>
      <c r="G32" s="20" t="s">
        <v>1591</v>
      </c>
      <c r="I32" s="20" t="s">
        <v>1590</v>
      </c>
      <c r="J32" s="20" t="s">
        <v>560</v>
      </c>
    </row>
    <row r="33" spans="2:10" ht="34.5" customHeight="1" x14ac:dyDescent="0.15">
      <c r="B33" s="27" t="s">
        <v>933</v>
      </c>
      <c r="C33" s="27" t="s">
        <v>703</v>
      </c>
      <c r="D33" s="28" t="s">
        <v>704</v>
      </c>
      <c r="E33" s="29" t="s">
        <v>705</v>
      </c>
      <c r="F33" s="30" t="s">
        <v>289</v>
      </c>
      <c r="G33" s="20" t="s">
        <v>1651</v>
      </c>
      <c r="I33" s="20" t="s">
        <v>1650</v>
      </c>
      <c r="J33" s="20" t="s">
        <v>703</v>
      </c>
    </row>
    <row r="34" spans="2:10" ht="34.5" customHeight="1" x14ac:dyDescent="0.15">
      <c r="B34" s="1" t="s">
        <v>1099</v>
      </c>
      <c r="C34" s="21" t="s">
        <v>1093</v>
      </c>
      <c r="D34" s="1" t="s">
        <v>1008</v>
      </c>
      <c r="E34" s="1" t="s">
        <v>1009</v>
      </c>
      <c r="F34" s="22" t="s">
        <v>1010</v>
      </c>
      <c r="G34" s="20" t="s">
        <v>1455</v>
      </c>
      <c r="I34" s="20" t="s">
        <v>1454</v>
      </c>
      <c r="J34" s="20" t="s">
        <v>1093</v>
      </c>
    </row>
    <row r="35" spans="2:10" ht="34.5" customHeight="1" x14ac:dyDescent="0.15">
      <c r="B35" s="1" t="s">
        <v>842</v>
      </c>
      <c r="C35" s="21" t="s">
        <v>149</v>
      </c>
      <c r="D35" s="1" t="s">
        <v>143</v>
      </c>
      <c r="E35" s="1" t="s">
        <v>422</v>
      </c>
      <c r="F35" s="22" t="s">
        <v>423</v>
      </c>
      <c r="G35" s="20" t="s">
        <v>1385</v>
      </c>
      <c r="I35" s="20" t="s">
        <v>1384</v>
      </c>
      <c r="J35" s="20" t="s">
        <v>149</v>
      </c>
    </row>
    <row r="36" spans="2:10" ht="34.5" customHeight="1" x14ac:dyDescent="0.15">
      <c r="B36" s="1" t="s">
        <v>847</v>
      </c>
      <c r="C36" s="21" t="s">
        <v>437</v>
      </c>
      <c r="D36" s="1" t="s">
        <v>1410</v>
      </c>
      <c r="E36" s="1" t="s">
        <v>438</v>
      </c>
      <c r="F36" s="22" t="s">
        <v>1411</v>
      </c>
      <c r="G36" s="20" t="s">
        <v>1413</v>
      </c>
      <c r="I36" s="20" t="s">
        <v>1412</v>
      </c>
      <c r="J36" s="20" t="s">
        <v>437</v>
      </c>
    </row>
    <row r="37" spans="2:10" ht="34.5" customHeight="1" x14ac:dyDescent="0.15">
      <c r="B37" s="1" t="s">
        <v>877</v>
      </c>
      <c r="C37" s="21" t="s">
        <v>214</v>
      </c>
      <c r="D37" s="1" t="s">
        <v>215</v>
      </c>
      <c r="E37" s="1" t="s">
        <v>488</v>
      </c>
      <c r="F37" s="22" t="s">
        <v>289</v>
      </c>
      <c r="G37" s="20" t="s">
        <v>1500</v>
      </c>
      <c r="I37" s="20" t="s">
        <v>1499</v>
      </c>
      <c r="J37" s="20" t="s">
        <v>214</v>
      </c>
    </row>
    <row r="38" spans="2:10" ht="34.5" customHeight="1" x14ac:dyDescent="0.15">
      <c r="B38" s="1" t="s">
        <v>830</v>
      </c>
      <c r="C38" s="21" t="s">
        <v>390</v>
      </c>
      <c r="D38" s="1" t="s">
        <v>30</v>
      </c>
      <c r="E38" s="1" t="s">
        <v>391</v>
      </c>
      <c r="F38" s="22" t="s">
        <v>289</v>
      </c>
      <c r="G38" s="20" t="s">
        <v>1259</v>
      </c>
      <c r="I38" s="20" t="s">
        <v>1258</v>
      </c>
      <c r="J38" s="20" t="s">
        <v>390</v>
      </c>
    </row>
    <row r="39" spans="2:10" ht="34.5" customHeight="1" x14ac:dyDescent="0.15">
      <c r="B39" s="1" t="s">
        <v>759</v>
      </c>
      <c r="C39" s="21" t="s">
        <v>204</v>
      </c>
      <c r="D39" s="1" t="s">
        <v>752</v>
      </c>
      <c r="E39" s="1" t="s">
        <v>464</v>
      </c>
      <c r="F39" s="22" t="s">
        <v>753</v>
      </c>
      <c r="G39" s="20" t="s">
        <v>1453</v>
      </c>
      <c r="I39" s="20" t="s">
        <v>1452</v>
      </c>
      <c r="J39" s="20" t="s">
        <v>204</v>
      </c>
    </row>
    <row r="40" spans="2:10" ht="34.5" customHeight="1" x14ac:dyDescent="0.15">
      <c r="B40" s="1" t="s">
        <v>1081</v>
      </c>
      <c r="C40" s="21" t="s">
        <v>1035</v>
      </c>
      <c r="D40" s="1" t="s">
        <v>1036</v>
      </c>
      <c r="E40" s="1" t="s">
        <v>1037</v>
      </c>
      <c r="F40" s="22" t="s">
        <v>1038</v>
      </c>
      <c r="G40" s="20" t="s">
        <v>1317</v>
      </c>
      <c r="I40" s="20" t="s">
        <v>1316</v>
      </c>
      <c r="J40" s="20" t="s">
        <v>1035</v>
      </c>
    </row>
    <row r="41" spans="2:10" ht="34.5" customHeight="1" x14ac:dyDescent="0.15">
      <c r="B41" s="1" t="s">
        <v>869</v>
      </c>
      <c r="C41" s="21" t="s">
        <v>276</v>
      </c>
      <c r="D41" s="1" t="s">
        <v>277</v>
      </c>
      <c r="E41" s="1" t="s">
        <v>476</v>
      </c>
      <c r="F41" s="22" t="s">
        <v>475</v>
      </c>
      <c r="G41" s="20" t="s">
        <v>1477</v>
      </c>
      <c r="I41" s="20" t="s">
        <v>1476</v>
      </c>
      <c r="J41" s="20" t="s">
        <v>276</v>
      </c>
    </row>
    <row r="42" spans="2:10" ht="34.5" customHeight="1" x14ac:dyDescent="0.15">
      <c r="B42" s="1" t="s">
        <v>885</v>
      </c>
      <c r="C42" s="21" t="s">
        <v>181</v>
      </c>
      <c r="D42" s="1" t="s">
        <v>182</v>
      </c>
      <c r="E42" s="1" t="s">
        <v>502</v>
      </c>
      <c r="F42" s="22" t="s">
        <v>289</v>
      </c>
      <c r="G42" s="20" t="s">
        <v>1524</v>
      </c>
      <c r="I42" s="20" t="s">
        <v>1523</v>
      </c>
      <c r="J42" s="20" t="s">
        <v>181</v>
      </c>
    </row>
    <row r="43" spans="2:10" ht="34.5" customHeight="1" x14ac:dyDescent="0.15">
      <c r="B43" s="1" t="s">
        <v>880</v>
      </c>
      <c r="C43" s="21" t="s">
        <v>252</v>
      </c>
      <c r="D43" s="1" t="s">
        <v>253</v>
      </c>
      <c r="E43" s="1" t="s">
        <v>491</v>
      </c>
      <c r="F43" s="22" t="s">
        <v>289</v>
      </c>
      <c r="G43" s="20" t="s">
        <v>1506</v>
      </c>
      <c r="I43" s="20" t="s">
        <v>1505</v>
      </c>
      <c r="J43" s="20" t="s">
        <v>252</v>
      </c>
    </row>
    <row r="44" spans="2:10" ht="34.5" customHeight="1" x14ac:dyDescent="0.15">
      <c r="B44" s="1" t="s">
        <v>856</v>
      </c>
      <c r="C44" s="21" t="s">
        <v>194</v>
      </c>
      <c r="D44" s="1" t="s">
        <v>195</v>
      </c>
      <c r="E44" s="1" t="s">
        <v>457</v>
      </c>
      <c r="F44" s="22" t="s">
        <v>458</v>
      </c>
      <c r="G44" s="20" t="s">
        <v>1443</v>
      </c>
      <c r="H44" s="20" t="s">
        <v>691</v>
      </c>
      <c r="I44" s="20" t="s">
        <v>1442</v>
      </c>
      <c r="J44" s="20" t="s">
        <v>194</v>
      </c>
    </row>
    <row r="45" spans="2:10" ht="34.5" customHeight="1" x14ac:dyDescent="0.15">
      <c r="B45" s="1" t="s">
        <v>1247</v>
      </c>
      <c r="C45" s="21" t="s">
        <v>379</v>
      </c>
      <c r="D45" s="1" t="s">
        <v>285</v>
      </c>
      <c r="E45" s="1" t="s">
        <v>380</v>
      </c>
      <c r="F45" s="22" t="s">
        <v>381</v>
      </c>
      <c r="G45" s="20" t="s">
        <v>1249</v>
      </c>
      <c r="H45" s="20" t="s">
        <v>691</v>
      </c>
      <c r="I45" s="20" t="s">
        <v>1248</v>
      </c>
      <c r="J45" s="20" t="s">
        <v>379</v>
      </c>
    </row>
    <row r="46" spans="2:10" ht="67.5" customHeight="1" x14ac:dyDescent="0.15">
      <c r="B46" s="1" t="s">
        <v>1077</v>
      </c>
      <c r="C46" s="21" t="s">
        <v>1024</v>
      </c>
      <c r="D46" s="1" t="s">
        <v>1025</v>
      </c>
      <c r="E46" s="1" t="s">
        <v>1364</v>
      </c>
      <c r="F46" s="22" t="s">
        <v>289</v>
      </c>
      <c r="G46" s="20" t="s">
        <v>1366</v>
      </c>
      <c r="I46" s="20" t="s">
        <v>1365</v>
      </c>
      <c r="J46" s="20" t="s">
        <v>1024</v>
      </c>
    </row>
    <row r="47" spans="2:10" ht="34.5" customHeight="1" x14ac:dyDescent="0.15">
      <c r="B47" s="1" t="s">
        <v>919</v>
      </c>
      <c r="C47" s="21" t="s">
        <v>613</v>
      </c>
      <c r="D47" s="1" t="s">
        <v>614</v>
      </c>
      <c r="E47" s="1" t="s">
        <v>615</v>
      </c>
      <c r="F47" s="22" t="s">
        <v>289</v>
      </c>
      <c r="G47" s="20" t="s">
        <v>1622</v>
      </c>
      <c r="I47" s="20" t="s">
        <v>1621</v>
      </c>
      <c r="J47" s="20" t="s">
        <v>613</v>
      </c>
    </row>
    <row r="48" spans="2:10" ht="34.5" customHeight="1" x14ac:dyDescent="0.15">
      <c r="B48" s="1" t="s">
        <v>865</v>
      </c>
      <c r="C48" s="21" t="s">
        <v>206</v>
      </c>
      <c r="D48" s="1" t="s">
        <v>207</v>
      </c>
      <c r="E48" s="1" t="s">
        <v>470</v>
      </c>
      <c r="F48" s="22" t="s">
        <v>289</v>
      </c>
      <c r="G48" s="20" t="s">
        <v>1469</v>
      </c>
      <c r="I48" s="20" t="s">
        <v>1468</v>
      </c>
      <c r="J48" s="20" t="s">
        <v>206</v>
      </c>
    </row>
    <row r="49" spans="2:10" ht="34.5" customHeight="1" x14ac:dyDescent="0.15">
      <c r="B49" s="1" t="s">
        <v>854</v>
      </c>
      <c r="C49" s="21" t="s">
        <v>161</v>
      </c>
      <c r="D49" s="1" t="s">
        <v>162</v>
      </c>
      <c r="E49" s="1" t="s">
        <v>452</v>
      </c>
      <c r="F49" s="22" t="s">
        <v>453</v>
      </c>
      <c r="G49" s="20" t="s">
        <v>1437</v>
      </c>
      <c r="I49" s="20" t="s">
        <v>1436</v>
      </c>
      <c r="J49" s="20" t="s">
        <v>161</v>
      </c>
    </row>
    <row r="50" spans="2:10" ht="40.5" customHeight="1" x14ac:dyDescent="0.15">
      <c r="B50" s="1" t="s">
        <v>1090</v>
      </c>
      <c r="C50" s="21" t="s">
        <v>1062</v>
      </c>
      <c r="D50" s="1" t="s">
        <v>1063</v>
      </c>
      <c r="E50" s="1" t="s">
        <v>1064</v>
      </c>
      <c r="F50" s="22" t="s">
        <v>1097</v>
      </c>
      <c r="G50" s="20" t="s">
        <v>1163</v>
      </c>
      <c r="I50" s="20" t="s">
        <v>1162</v>
      </c>
      <c r="J50" s="20" t="s">
        <v>1062</v>
      </c>
    </row>
    <row r="51" spans="2:10" ht="34.5" customHeight="1" x14ac:dyDescent="0.15">
      <c r="B51" s="1" t="s">
        <v>907</v>
      </c>
      <c r="C51" s="21" t="s">
        <v>557</v>
      </c>
      <c r="D51" s="1" t="s">
        <v>558</v>
      </c>
      <c r="E51" s="1" t="s">
        <v>435</v>
      </c>
      <c r="F51" s="22" t="s">
        <v>289</v>
      </c>
      <c r="G51" s="20" t="s">
        <v>1463</v>
      </c>
      <c r="I51" s="20" t="s">
        <v>1462</v>
      </c>
      <c r="J51" s="20" t="s">
        <v>557</v>
      </c>
    </row>
    <row r="52" spans="2:10" ht="34.5" customHeight="1" x14ac:dyDescent="0.15">
      <c r="B52" s="1" t="s">
        <v>870</v>
      </c>
      <c r="C52" s="21" t="s">
        <v>170</v>
      </c>
      <c r="D52" s="1" t="s">
        <v>171</v>
      </c>
      <c r="E52" s="1" t="s">
        <v>477</v>
      </c>
      <c r="F52" s="22" t="s">
        <v>289</v>
      </c>
      <c r="G52" s="20" t="s">
        <v>1479</v>
      </c>
      <c r="I52" s="20" t="s">
        <v>1478</v>
      </c>
      <c r="J52" s="20" t="s">
        <v>170</v>
      </c>
    </row>
    <row r="53" spans="2:10" ht="34.5" customHeight="1" x14ac:dyDescent="0.15">
      <c r="B53" s="1" t="s">
        <v>844</v>
      </c>
      <c r="C53" s="31" t="s">
        <v>93</v>
      </c>
      <c r="D53" s="1" t="s">
        <v>94</v>
      </c>
      <c r="E53" s="1" t="s">
        <v>430</v>
      </c>
      <c r="F53" s="22" t="s">
        <v>289</v>
      </c>
      <c r="G53" s="20" t="s">
        <v>1405</v>
      </c>
      <c r="H53" s="20" t="s">
        <v>660</v>
      </c>
      <c r="I53" s="20" t="s">
        <v>1404</v>
      </c>
      <c r="J53" s="20" t="s">
        <v>93</v>
      </c>
    </row>
    <row r="54" spans="2:10" ht="34.5" customHeight="1" x14ac:dyDescent="0.15">
      <c r="B54" s="1" t="s">
        <v>884</v>
      </c>
      <c r="C54" s="21" t="s">
        <v>178</v>
      </c>
      <c r="D54" s="1" t="s">
        <v>179</v>
      </c>
      <c r="E54" s="1" t="s">
        <v>501</v>
      </c>
      <c r="F54" s="22" t="s">
        <v>289</v>
      </c>
      <c r="G54" s="20" t="s">
        <v>1522</v>
      </c>
      <c r="I54" s="20" t="s">
        <v>1521</v>
      </c>
      <c r="J54" s="20" t="s">
        <v>178</v>
      </c>
    </row>
    <row r="55" spans="2:10" ht="34.5" customHeight="1" x14ac:dyDescent="0.15">
      <c r="B55" s="1" t="s">
        <v>764</v>
      </c>
      <c r="C55" s="21" t="s">
        <v>279</v>
      </c>
      <c r="D55" s="1" t="s">
        <v>799</v>
      </c>
      <c r="E55" s="1" t="s">
        <v>1533</v>
      </c>
      <c r="F55" s="22" t="s">
        <v>800</v>
      </c>
      <c r="G55" s="20" t="s">
        <v>1535</v>
      </c>
      <c r="I55" s="20" t="s">
        <v>1534</v>
      </c>
      <c r="J55" s="20" t="s">
        <v>279</v>
      </c>
    </row>
    <row r="56" spans="2:10" ht="34.5" customHeight="1" x14ac:dyDescent="0.15">
      <c r="B56" s="31" t="s">
        <v>1496</v>
      </c>
      <c r="C56" s="31" t="s">
        <v>486</v>
      </c>
      <c r="D56" s="24" t="s">
        <v>244</v>
      </c>
      <c r="E56" s="21" t="s">
        <v>487</v>
      </c>
      <c r="F56" s="32" t="s">
        <v>289</v>
      </c>
      <c r="G56" s="20" t="s">
        <v>1498</v>
      </c>
      <c r="I56" s="20" t="s">
        <v>1497</v>
      </c>
      <c r="J56" s="20" t="s">
        <v>486</v>
      </c>
    </row>
    <row r="57" spans="2:10" ht="40.5" customHeight="1" x14ac:dyDescent="0.15">
      <c r="B57" s="1" t="s">
        <v>792</v>
      </c>
      <c r="C57" s="21" t="s">
        <v>551</v>
      </c>
      <c r="D57" s="1" t="s">
        <v>787</v>
      </c>
      <c r="E57" s="1" t="s">
        <v>788</v>
      </c>
      <c r="F57" s="22" t="s">
        <v>289</v>
      </c>
      <c r="G57" s="20" t="s">
        <v>1587</v>
      </c>
      <c r="I57" s="20" t="s">
        <v>1586</v>
      </c>
      <c r="J57" s="20" t="s">
        <v>551</v>
      </c>
    </row>
    <row r="58" spans="2:10" ht="34.5" customHeight="1" x14ac:dyDescent="0.15">
      <c r="B58" s="1" t="s">
        <v>862</v>
      </c>
      <c r="C58" s="21" t="s">
        <v>264</v>
      </c>
      <c r="D58" s="1" t="s">
        <v>693</v>
      </c>
      <c r="E58" s="1" t="s">
        <v>468</v>
      </c>
      <c r="F58" s="22" t="s">
        <v>694</v>
      </c>
      <c r="G58" s="20" t="s">
        <v>1461</v>
      </c>
      <c r="I58" s="20" t="s">
        <v>1460</v>
      </c>
      <c r="J58" s="20" t="s">
        <v>264</v>
      </c>
    </row>
    <row r="59" spans="2:10" ht="34.5" customHeight="1" x14ac:dyDescent="0.15">
      <c r="B59" s="1" t="s">
        <v>876</v>
      </c>
      <c r="C59" s="21" t="s">
        <v>265</v>
      </c>
      <c r="D59" s="1" t="s">
        <v>483</v>
      </c>
      <c r="E59" s="1" t="s">
        <v>484</v>
      </c>
      <c r="F59" s="22" t="s">
        <v>485</v>
      </c>
      <c r="G59" s="20" t="s">
        <v>1495</v>
      </c>
      <c r="I59" s="20" t="s">
        <v>1494</v>
      </c>
      <c r="J59" s="20" t="s">
        <v>265</v>
      </c>
    </row>
    <row r="60" spans="2:10" ht="34.5" customHeight="1" x14ac:dyDescent="0.15">
      <c r="B60" s="1" t="s">
        <v>846</v>
      </c>
      <c r="C60" s="21" t="s">
        <v>433</v>
      </c>
      <c r="D60" s="1" t="s">
        <v>144</v>
      </c>
      <c r="E60" s="1" t="s">
        <v>434</v>
      </c>
      <c r="F60" s="22" t="s">
        <v>435</v>
      </c>
      <c r="G60" s="20" t="s">
        <v>1409</v>
      </c>
      <c r="I60" s="20" t="s">
        <v>1408</v>
      </c>
      <c r="J60" s="20" t="s">
        <v>433</v>
      </c>
    </row>
    <row r="61" spans="2:10" ht="34.5" customHeight="1" x14ac:dyDescent="0.15">
      <c r="B61" s="1" t="s">
        <v>1091</v>
      </c>
      <c r="C61" s="21" t="s">
        <v>1065</v>
      </c>
      <c r="D61" s="1" t="s">
        <v>1066</v>
      </c>
      <c r="E61" s="1" t="s">
        <v>1067</v>
      </c>
      <c r="F61" s="22" t="s">
        <v>289</v>
      </c>
      <c r="G61" s="20" t="s">
        <v>1165</v>
      </c>
      <c r="I61" s="20" t="s">
        <v>1164</v>
      </c>
      <c r="J61" s="20" t="s">
        <v>1065</v>
      </c>
    </row>
    <row r="62" spans="2:10" ht="34.5" customHeight="1" x14ac:dyDescent="0.15">
      <c r="B62" s="31" t="s">
        <v>824</v>
      </c>
      <c r="C62" s="31" t="s">
        <v>377</v>
      </c>
      <c r="D62" s="24" t="s">
        <v>793</v>
      </c>
      <c r="E62" s="21" t="s">
        <v>378</v>
      </c>
      <c r="F62" s="32" t="s">
        <v>692</v>
      </c>
      <c r="G62" s="20" t="s">
        <v>1244</v>
      </c>
      <c r="I62" s="20" t="s">
        <v>1243</v>
      </c>
      <c r="J62" s="20" t="s">
        <v>377</v>
      </c>
    </row>
    <row r="63" spans="2:10" ht="34.5" customHeight="1" x14ac:dyDescent="0.15">
      <c r="B63" s="1" t="s">
        <v>872</v>
      </c>
      <c r="C63" s="21" t="s">
        <v>164</v>
      </c>
      <c r="D63" s="1" t="s">
        <v>165</v>
      </c>
      <c r="E63" s="1" t="s">
        <v>479</v>
      </c>
      <c r="F63" s="22" t="s">
        <v>289</v>
      </c>
      <c r="G63" s="20" t="s">
        <v>1483</v>
      </c>
      <c r="I63" s="20" t="s">
        <v>1482</v>
      </c>
      <c r="J63" s="20" t="s">
        <v>164</v>
      </c>
    </row>
    <row r="64" spans="2:10" ht="34.5" customHeight="1" x14ac:dyDescent="0.15">
      <c r="B64" s="1" t="s">
        <v>914</v>
      </c>
      <c r="C64" s="21" t="s">
        <v>584</v>
      </c>
      <c r="D64" s="1" t="s">
        <v>585</v>
      </c>
      <c r="E64" s="1" t="s">
        <v>586</v>
      </c>
      <c r="F64" s="22" t="s">
        <v>289</v>
      </c>
      <c r="G64" s="20" t="s">
        <v>1605</v>
      </c>
      <c r="I64" s="20" t="s">
        <v>1604</v>
      </c>
      <c r="J64" s="20" t="s">
        <v>584</v>
      </c>
    </row>
    <row r="65" spans="2:10" ht="34.5" customHeight="1" x14ac:dyDescent="0.15">
      <c r="B65" s="1" t="s">
        <v>835</v>
      </c>
      <c r="C65" s="21" t="s">
        <v>19</v>
      </c>
      <c r="D65" s="1" t="s">
        <v>1133</v>
      </c>
      <c r="E65" s="1" t="s">
        <v>1134</v>
      </c>
      <c r="F65" s="22" t="s">
        <v>1135</v>
      </c>
      <c r="G65" s="20" t="s">
        <v>1273</v>
      </c>
      <c r="I65" s="20" t="s">
        <v>1272</v>
      </c>
      <c r="J65" s="20" t="s">
        <v>19</v>
      </c>
    </row>
    <row r="66" spans="2:10" ht="34.5" customHeight="1" x14ac:dyDescent="0.15">
      <c r="B66" s="1" t="s">
        <v>901</v>
      </c>
      <c r="C66" s="21" t="s">
        <v>531</v>
      </c>
      <c r="D66" s="1" t="s">
        <v>532</v>
      </c>
      <c r="E66" s="1" t="s">
        <v>533</v>
      </c>
      <c r="F66" s="22" t="s">
        <v>289</v>
      </c>
      <c r="G66" s="20" t="s">
        <v>1577</v>
      </c>
      <c r="I66" s="20" t="s">
        <v>1576</v>
      </c>
      <c r="J66" s="20" t="s">
        <v>531</v>
      </c>
    </row>
    <row r="67" spans="2:10" ht="34.5" customHeight="1" x14ac:dyDescent="0.15">
      <c r="B67" s="1" t="s">
        <v>1069</v>
      </c>
      <c r="C67" s="21" t="s">
        <v>989</v>
      </c>
      <c r="D67" s="1" t="s">
        <v>990</v>
      </c>
      <c r="E67" s="1" t="s">
        <v>448</v>
      </c>
      <c r="F67" s="22" t="s">
        <v>289</v>
      </c>
      <c r="G67" s="20" t="s">
        <v>1421</v>
      </c>
      <c r="I67" s="20" t="s">
        <v>1420</v>
      </c>
      <c r="J67" s="20" t="s">
        <v>989</v>
      </c>
    </row>
    <row r="68" spans="2:10" ht="34.5" customHeight="1" x14ac:dyDescent="0.15">
      <c r="B68" s="1" t="s">
        <v>913</v>
      </c>
      <c r="C68" s="21" t="s">
        <v>580</v>
      </c>
      <c r="D68" s="1" t="s">
        <v>581</v>
      </c>
      <c r="E68" s="1" t="s">
        <v>582</v>
      </c>
      <c r="F68" s="22" t="s">
        <v>289</v>
      </c>
      <c r="G68" s="20" t="s">
        <v>1603</v>
      </c>
      <c r="I68" s="20" t="s">
        <v>1602</v>
      </c>
      <c r="J68" s="20" t="s">
        <v>580</v>
      </c>
    </row>
    <row r="69" spans="2:10" ht="34.5" customHeight="1" x14ac:dyDescent="0.15">
      <c r="B69" s="1" t="s">
        <v>912</v>
      </c>
      <c r="C69" s="21" t="s">
        <v>576</v>
      </c>
      <c r="D69" s="1" t="s">
        <v>577</v>
      </c>
      <c r="E69" s="1" t="s">
        <v>578</v>
      </c>
      <c r="F69" s="22" t="s">
        <v>289</v>
      </c>
      <c r="G69" s="20" t="s">
        <v>1601</v>
      </c>
      <c r="I69" s="20" t="s">
        <v>1600</v>
      </c>
      <c r="J69" s="20" t="s">
        <v>576</v>
      </c>
    </row>
    <row r="70" spans="2:10" ht="34.5" customHeight="1" x14ac:dyDescent="0.15">
      <c r="B70" s="31" t="s">
        <v>825</v>
      </c>
      <c r="C70" s="31" t="s">
        <v>14</v>
      </c>
      <c r="D70" s="24" t="s">
        <v>1127</v>
      </c>
      <c r="E70" s="21" t="s">
        <v>1128</v>
      </c>
      <c r="F70" s="32" t="s">
        <v>1129</v>
      </c>
      <c r="G70" s="20" t="s">
        <v>1246</v>
      </c>
      <c r="I70" s="20" t="s">
        <v>1245</v>
      </c>
      <c r="J70" s="20" t="s">
        <v>14</v>
      </c>
    </row>
    <row r="71" spans="2:10" ht="34.5" customHeight="1" x14ac:dyDescent="0.15">
      <c r="B71" s="1" t="s">
        <v>1078</v>
      </c>
      <c r="C71" s="21" t="s">
        <v>1026</v>
      </c>
      <c r="D71" s="1" t="s">
        <v>1027</v>
      </c>
      <c r="E71" s="1" t="s">
        <v>1028</v>
      </c>
      <c r="F71" s="22" t="s">
        <v>289</v>
      </c>
      <c r="G71" s="20" t="s">
        <v>1556</v>
      </c>
      <c r="I71" s="20" t="s">
        <v>1555</v>
      </c>
      <c r="J71" s="20" t="s">
        <v>1026</v>
      </c>
    </row>
    <row r="72" spans="2:10" ht="34.5" customHeight="1" x14ac:dyDescent="0.15">
      <c r="B72" s="1" t="s">
        <v>1139</v>
      </c>
      <c r="C72" s="31" t="s">
        <v>1386</v>
      </c>
      <c r="D72" s="1" t="s">
        <v>995</v>
      </c>
      <c r="E72" s="1" t="s">
        <v>996</v>
      </c>
      <c r="F72" s="22" t="s">
        <v>997</v>
      </c>
      <c r="G72" s="20" t="s">
        <v>1388</v>
      </c>
      <c r="I72" s="20" t="s">
        <v>1387</v>
      </c>
      <c r="J72" s="20" t="s">
        <v>1386</v>
      </c>
    </row>
    <row r="73" spans="2:10" ht="34.5" customHeight="1" x14ac:dyDescent="0.15">
      <c r="B73" s="1" t="s">
        <v>833</v>
      </c>
      <c r="C73" s="21" t="s">
        <v>11</v>
      </c>
      <c r="D73" s="1" t="s">
        <v>12</v>
      </c>
      <c r="E73" s="1" t="s">
        <v>402</v>
      </c>
      <c r="F73" s="22" t="s">
        <v>289</v>
      </c>
      <c r="G73" s="20" t="s">
        <v>1269</v>
      </c>
      <c r="I73" s="20" t="s">
        <v>1268</v>
      </c>
      <c r="J73" s="20" t="s">
        <v>11</v>
      </c>
    </row>
    <row r="74" spans="2:10" ht="34.5" customHeight="1" x14ac:dyDescent="0.15">
      <c r="B74" s="1" t="s">
        <v>859</v>
      </c>
      <c r="C74" s="21" t="s">
        <v>797</v>
      </c>
      <c r="D74" s="1" t="s">
        <v>202</v>
      </c>
      <c r="E74" s="1" t="s">
        <v>798</v>
      </c>
      <c r="F74" s="22" t="s">
        <v>463</v>
      </c>
      <c r="G74" s="20" t="s">
        <v>1451</v>
      </c>
      <c r="I74" s="20" t="s">
        <v>1450</v>
      </c>
      <c r="J74" s="20" t="s">
        <v>797</v>
      </c>
    </row>
    <row r="75" spans="2:10" ht="34.5" customHeight="1" x14ac:dyDescent="0.15">
      <c r="B75" s="1" t="s">
        <v>836</v>
      </c>
      <c r="C75" s="21" t="s">
        <v>24</v>
      </c>
      <c r="D75" s="1" t="s">
        <v>25</v>
      </c>
      <c r="E75" s="1" t="s">
        <v>794</v>
      </c>
      <c r="F75" s="22" t="s">
        <v>289</v>
      </c>
      <c r="G75" s="20" t="s">
        <v>1275</v>
      </c>
      <c r="I75" s="20" t="s">
        <v>1274</v>
      </c>
      <c r="J75" s="20" t="s">
        <v>24</v>
      </c>
    </row>
    <row r="76" spans="2:10" ht="34.5" customHeight="1" x14ac:dyDescent="0.15">
      <c r="B76" s="1" t="s">
        <v>834</v>
      </c>
      <c r="C76" s="21" t="s">
        <v>403</v>
      </c>
      <c r="D76" s="1" t="s">
        <v>1130</v>
      </c>
      <c r="E76" s="1" t="s">
        <v>1131</v>
      </c>
      <c r="F76" s="22" t="s">
        <v>1132</v>
      </c>
      <c r="G76" s="20" t="s">
        <v>1271</v>
      </c>
      <c r="I76" s="20" t="s">
        <v>1270</v>
      </c>
      <c r="J76" s="20" t="s">
        <v>403</v>
      </c>
    </row>
    <row r="77" spans="2:10" ht="34.5" customHeight="1" x14ac:dyDescent="0.15">
      <c r="B77" s="1" t="s">
        <v>881</v>
      </c>
      <c r="C77" s="21" t="s">
        <v>255</v>
      </c>
      <c r="D77" s="1" t="s">
        <v>256</v>
      </c>
      <c r="E77" s="1" t="s">
        <v>492</v>
      </c>
      <c r="F77" s="22" t="s">
        <v>289</v>
      </c>
      <c r="G77" s="20" t="s">
        <v>1508</v>
      </c>
      <c r="I77" s="20" t="s">
        <v>1507</v>
      </c>
      <c r="J77" s="20" t="s">
        <v>255</v>
      </c>
    </row>
    <row r="78" spans="2:10" ht="34.5" customHeight="1" x14ac:dyDescent="0.15">
      <c r="B78" s="1" t="s">
        <v>874</v>
      </c>
      <c r="C78" s="21" t="s">
        <v>246</v>
      </c>
      <c r="D78" s="1" t="s">
        <v>247</v>
      </c>
      <c r="E78" s="1" t="s">
        <v>480</v>
      </c>
      <c r="F78" s="22" t="s">
        <v>289</v>
      </c>
      <c r="G78" s="20" t="s">
        <v>1489</v>
      </c>
      <c r="I78" s="20" t="s">
        <v>1488</v>
      </c>
      <c r="J78" s="20" t="s">
        <v>246</v>
      </c>
    </row>
    <row r="79" spans="2:10" ht="34.5" customHeight="1" x14ac:dyDescent="0.15">
      <c r="B79" s="1" t="s">
        <v>768</v>
      </c>
      <c r="C79" s="21" t="s">
        <v>47</v>
      </c>
      <c r="D79" s="1" t="s">
        <v>48</v>
      </c>
      <c r="E79" s="1" t="s">
        <v>355</v>
      </c>
      <c r="F79" s="22" t="s">
        <v>289</v>
      </c>
      <c r="G79" s="20" t="s">
        <v>1174</v>
      </c>
      <c r="I79" s="20" t="s">
        <v>1173</v>
      </c>
      <c r="J79" s="20" t="s">
        <v>47</v>
      </c>
    </row>
    <row r="80" spans="2:10" ht="34.5" customHeight="1" x14ac:dyDescent="0.15">
      <c r="B80" s="1" t="s">
        <v>768</v>
      </c>
      <c r="C80" s="21" t="s">
        <v>49</v>
      </c>
      <c r="D80" s="1" t="s">
        <v>50</v>
      </c>
      <c r="E80" s="1" t="s">
        <v>356</v>
      </c>
      <c r="F80" s="22" t="s">
        <v>289</v>
      </c>
      <c r="G80" s="20" t="s">
        <v>1176</v>
      </c>
      <c r="I80" s="20" t="s">
        <v>1175</v>
      </c>
      <c r="J80" s="20" t="s">
        <v>49</v>
      </c>
    </row>
    <row r="81" spans="2:10" ht="34.5" customHeight="1" x14ac:dyDescent="0.15">
      <c r="B81" s="1" t="s">
        <v>768</v>
      </c>
      <c r="C81" s="21" t="s">
        <v>1107</v>
      </c>
      <c r="D81" s="1" t="s">
        <v>1108</v>
      </c>
      <c r="E81" s="1" t="s">
        <v>1109</v>
      </c>
      <c r="F81" s="22" t="s">
        <v>289</v>
      </c>
      <c r="G81" s="20" t="s">
        <v>1178</v>
      </c>
      <c r="I81" s="20" t="s">
        <v>1177</v>
      </c>
      <c r="J81" s="20" t="s">
        <v>1107</v>
      </c>
    </row>
    <row r="82" spans="2:10" ht="34.5" customHeight="1" x14ac:dyDescent="0.15">
      <c r="B82" s="1" t="s">
        <v>768</v>
      </c>
      <c r="C82" s="21" t="s">
        <v>1110</v>
      </c>
      <c r="D82" s="1" t="s">
        <v>1111</v>
      </c>
      <c r="E82" s="1" t="s">
        <v>1112</v>
      </c>
      <c r="F82" s="22" t="s">
        <v>289</v>
      </c>
      <c r="G82" s="20" t="s">
        <v>1182</v>
      </c>
      <c r="I82" s="20" t="s">
        <v>1181</v>
      </c>
      <c r="J82" s="20" t="s">
        <v>1110</v>
      </c>
    </row>
    <row r="83" spans="2:10" ht="34.5" customHeight="1" x14ac:dyDescent="0.15">
      <c r="B83" s="1" t="s">
        <v>768</v>
      </c>
      <c r="C83" s="21" t="s">
        <v>51</v>
      </c>
      <c r="D83" s="1" t="s">
        <v>52</v>
      </c>
      <c r="E83" s="1" t="s">
        <v>357</v>
      </c>
      <c r="F83" s="22" t="s">
        <v>289</v>
      </c>
      <c r="G83" s="20" t="s">
        <v>1184</v>
      </c>
      <c r="I83" s="20" t="s">
        <v>1183</v>
      </c>
      <c r="J83" s="20" t="s">
        <v>51</v>
      </c>
    </row>
    <row r="84" spans="2:10" ht="34.5" customHeight="1" x14ac:dyDescent="0.15">
      <c r="B84" s="1" t="s">
        <v>768</v>
      </c>
      <c r="C84" s="21" t="s">
        <v>53</v>
      </c>
      <c r="D84" s="1" t="s">
        <v>54</v>
      </c>
      <c r="E84" s="1" t="s">
        <v>358</v>
      </c>
      <c r="F84" s="22" t="s">
        <v>289</v>
      </c>
      <c r="G84" s="20" t="s">
        <v>1186</v>
      </c>
      <c r="I84" s="20" t="s">
        <v>1185</v>
      </c>
      <c r="J84" s="20" t="s">
        <v>53</v>
      </c>
    </row>
    <row r="85" spans="2:10" ht="34.5" customHeight="1" x14ac:dyDescent="0.15">
      <c r="B85" s="1" t="s">
        <v>768</v>
      </c>
      <c r="C85" s="21" t="s">
        <v>55</v>
      </c>
      <c r="D85" s="1" t="s">
        <v>56</v>
      </c>
      <c r="E85" s="1" t="s">
        <v>359</v>
      </c>
      <c r="F85" s="22" t="s">
        <v>289</v>
      </c>
      <c r="G85" s="20" t="s">
        <v>1188</v>
      </c>
      <c r="I85" s="20" t="s">
        <v>1187</v>
      </c>
      <c r="J85" s="20" t="s">
        <v>55</v>
      </c>
    </row>
    <row r="86" spans="2:10" ht="34.5" customHeight="1" x14ac:dyDescent="0.15">
      <c r="B86" s="1" t="s">
        <v>768</v>
      </c>
      <c r="C86" s="21" t="s">
        <v>1189</v>
      </c>
      <c r="D86" s="1" t="s">
        <v>57</v>
      </c>
      <c r="E86" s="1" t="s">
        <v>360</v>
      </c>
      <c r="F86" s="22" t="s">
        <v>289</v>
      </c>
      <c r="G86" s="20" t="s">
        <v>1191</v>
      </c>
      <c r="I86" s="20" t="s">
        <v>1190</v>
      </c>
      <c r="J86" s="20" t="s">
        <v>1189</v>
      </c>
    </row>
    <row r="87" spans="2:10" ht="34.5" customHeight="1" x14ac:dyDescent="0.15">
      <c r="B87" s="1" t="s">
        <v>768</v>
      </c>
      <c r="C87" s="21" t="s">
        <v>58</v>
      </c>
      <c r="D87" s="1" t="s">
        <v>59</v>
      </c>
      <c r="E87" s="1" t="s">
        <v>361</v>
      </c>
      <c r="F87" s="22" t="s">
        <v>289</v>
      </c>
      <c r="G87" s="20" t="s">
        <v>1193</v>
      </c>
      <c r="I87" s="20" t="s">
        <v>1192</v>
      </c>
      <c r="J87" s="20" t="s">
        <v>58</v>
      </c>
    </row>
    <row r="88" spans="2:10" ht="34.5" customHeight="1" x14ac:dyDescent="0.15">
      <c r="B88" s="1" t="s">
        <v>768</v>
      </c>
      <c r="C88" s="21" t="s">
        <v>60</v>
      </c>
      <c r="D88" s="1" t="s">
        <v>61</v>
      </c>
      <c r="E88" s="1" t="s">
        <v>362</v>
      </c>
      <c r="F88" s="22" t="s">
        <v>289</v>
      </c>
      <c r="G88" s="20" t="s">
        <v>1195</v>
      </c>
      <c r="I88" s="20" t="s">
        <v>1194</v>
      </c>
      <c r="J88" s="20" t="s">
        <v>60</v>
      </c>
    </row>
    <row r="89" spans="2:10" ht="34.5" customHeight="1" x14ac:dyDescent="0.15">
      <c r="B89" s="1" t="s">
        <v>768</v>
      </c>
      <c r="C89" s="21" t="s">
        <v>1196</v>
      </c>
      <c r="D89" s="1" t="s">
        <v>62</v>
      </c>
      <c r="E89" s="1" t="s">
        <v>363</v>
      </c>
      <c r="F89" s="22" t="s">
        <v>289</v>
      </c>
      <c r="G89" s="20" t="s">
        <v>1198</v>
      </c>
      <c r="I89" s="20" t="s">
        <v>1197</v>
      </c>
      <c r="J89" s="20" t="s">
        <v>1196</v>
      </c>
    </row>
    <row r="90" spans="2:10" ht="34.5" customHeight="1" x14ac:dyDescent="0.15">
      <c r="B90" s="1" t="s">
        <v>768</v>
      </c>
      <c r="C90" s="21" t="s">
        <v>63</v>
      </c>
      <c r="D90" s="1" t="s">
        <v>64</v>
      </c>
      <c r="E90" s="1" t="s">
        <v>1199</v>
      </c>
      <c r="F90" s="22" t="s">
        <v>289</v>
      </c>
      <c r="G90" s="20" t="s">
        <v>1201</v>
      </c>
      <c r="H90" s="20" t="s">
        <v>353</v>
      </c>
      <c r="I90" s="20" t="s">
        <v>1200</v>
      </c>
      <c r="J90" s="20" t="s">
        <v>63</v>
      </c>
    </row>
    <row r="91" spans="2:10" ht="34.5" customHeight="1" x14ac:dyDescent="0.15">
      <c r="B91" s="1" t="s">
        <v>768</v>
      </c>
      <c r="C91" s="21" t="s">
        <v>65</v>
      </c>
      <c r="D91" s="1" t="s">
        <v>66</v>
      </c>
      <c r="E91" s="1" t="s">
        <v>364</v>
      </c>
      <c r="F91" s="22" t="s">
        <v>289</v>
      </c>
      <c r="G91" s="20" t="s">
        <v>1203</v>
      </c>
      <c r="I91" s="20" t="s">
        <v>1202</v>
      </c>
      <c r="J91" s="20" t="s">
        <v>65</v>
      </c>
    </row>
    <row r="92" spans="2:10" ht="34.5" customHeight="1" x14ac:dyDescent="0.15">
      <c r="B92" s="1" t="s">
        <v>768</v>
      </c>
      <c r="C92" s="21" t="s">
        <v>67</v>
      </c>
      <c r="D92" s="1" t="s">
        <v>68</v>
      </c>
      <c r="E92" s="1" t="s">
        <v>365</v>
      </c>
      <c r="F92" s="22" t="s">
        <v>289</v>
      </c>
      <c r="G92" s="20" t="s">
        <v>1205</v>
      </c>
      <c r="I92" s="20" t="s">
        <v>1204</v>
      </c>
      <c r="J92" s="20" t="s">
        <v>67</v>
      </c>
    </row>
    <row r="93" spans="2:10" ht="34.5" customHeight="1" x14ac:dyDescent="0.15">
      <c r="B93" s="1" t="s">
        <v>768</v>
      </c>
      <c r="C93" s="21" t="s">
        <v>1113</v>
      </c>
      <c r="D93" s="1" t="s">
        <v>1114</v>
      </c>
      <c r="E93" s="1" t="s">
        <v>1115</v>
      </c>
      <c r="F93" s="22" t="s">
        <v>289</v>
      </c>
      <c r="G93" s="20" t="s">
        <v>1207</v>
      </c>
      <c r="I93" s="20" t="s">
        <v>1206</v>
      </c>
      <c r="J93" s="20" t="s">
        <v>1113</v>
      </c>
    </row>
    <row r="94" spans="2:10" ht="34.5" customHeight="1" x14ac:dyDescent="0.15">
      <c r="B94" s="1" t="s">
        <v>768</v>
      </c>
      <c r="C94" s="21" t="s">
        <v>1116</v>
      </c>
      <c r="D94" s="1" t="s">
        <v>1117</v>
      </c>
      <c r="E94" s="1" t="s">
        <v>1118</v>
      </c>
      <c r="F94" s="22" t="s">
        <v>289</v>
      </c>
      <c r="G94" s="20" t="s">
        <v>1209</v>
      </c>
      <c r="I94" s="20" t="s">
        <v>1208</v>
      </c>
      <c r="J94" s="20" t="s">
        <v>1116</v>
      </c>
    </row>
    <row r="95" spans="2:10" ht="34.5" customHeight="1" x14ac:dyDescent="0.15">
      <c r="B95" s="1" t="s">
        <v>768</v>
      </c>
      <c r="C95" s="21" t="s">
        <v>69</v>
      </c>
      <c r="D95" s="1" t="s">
        <v>70</v>
      </c>
      <c r="E95" s="1" t="s">
        <v>366</v>
      </c>
      <c r="F95" s="22" t="s">
        <v>289</v>
      </c>
      <c r="G95" s="20" t="s">
        <v>1211</v>
      </c>
      <c r="I95" s="20" t="s">
        <v>1210</v>
      </c>
      <c r="J95" s="20" t="s">
        <v>69</v>
      </c>
    </row>
    <row r="96" spans="2:10" ht="34.5" customHeight="1" x14ac:dyDescent="0.15">
      <c r="B96" s="1" t="s">
        <v>768</v>
      </c>
      <c r="C96" s="21" t="s">
        <v>71</v>
      </c>
      <c r="D96" s="1" t="s">
        <v>1119</v>
      </c>
      <c r="E96" s="1" t="s">
        <v>1120</v>
      </c>
      <c r="F96" s="22" t="s">
        <v>289</v>
      </c>
      <c r="G96" s="20" t="s">
        <v>1213</v>
      </c>
      <c r="I96" s="20" t="s">
        <v>1212</v>
      </c>
      <c r="J96" s="20" t="s">
        <v>71</v>
      </c>
    </row>
    <row r="97" spans="2:10" ht="34.5" customHeight="1" x14ac:dyDescent="0.15">
      <c r="B97" s="1" t="s">
        <v>768</v>
      </c>
      <c r="C97" s="21" t="s">
        <v>72</v>
      </c>
      <c r="D97" s="1" t="s">
        <v>73</v>
      </c>
      <c r="E97" s="1" t="s">
        <v>367</v>
      </c>
      <c r="F97" s="22" t="s">
        <v>289</v>
      </c>
      <c r="G97" s="20" t="s">
        <v>1215</v>
      </c>
      <c r="I97" s="20" t="s">
        <v>1214</v>
      </c>
      <c r="J97" s="20" t="s">
        <v>72</v>
      </c>
    </row>
    <row r="98" spans="2:10" ht="34.5" customHeight="1" x14ac:dyDescent="0.15">
      <c r="B98" s="1" t="s">
        <v>768</v>
      </c>
      <c r="C98" s="21" t="s">
        <v>1216</v>
      </c>
      <c r="D98" s="1" t="s">
        <v>74</v>
      </c>
      <c r="E98" s="1" t="s">
        <v>368</v>
      </c>
      <c r="F98" s="22" t="s">
        <v>289</v>
      </c>
      <c r="G98" s="20" t="s">
        <v>1218</v>
      </c>
      <c r="I98" s="20" t="s">
        <v>1217</v>
      </c>
      <c r="J98" s="20" t="s">
        <v>1216</v>
      </c>
    </row>
    <row r="99" spans="2:10" ht="34.5" customHeight="1" x14ac:dyDescent="0.15">
      <c r="B99" s="31" t="s">
        <v>768</v>
      </c>
      <c r="C99" s="31" t="s">
        <v>1219</v>
      </c>
      <c r="D99" s="24" t="s">
        <v>75</v>
      </c>
      <c r="E99" s="21" t="s">
        <v>369</v>
      </c>
      <c r="F99" s="32" t="s">
        <v>289</v>
      </c>
      <c r="G99" s="20" t="s">
        <v>1221</v>
      </c>
      <c r="I99" s="20" t="s">
        <v>1220</v>
      </c>
      <c r="J99" s="20" t="s">
        <v>1219</v>
      </c>
    </row>
    <row r="100" spans="2:10" ht="34.5" customHeight="1" x14ac:dyDescent="0.15">
      <c r="B100" s="1" t="s">
        <v>768</v>
      </c>
      <c r="C100" s="21" t="s">
        <v>1121</v>
      </c>
      <c r="D100" s="1" t="s">
        <v>1122</v>
      </c>
      <c r="E100" s="1" t="s">
        <v>1123</v>
      </c>
      <c r="F100" s="22" t="s">
        <v>289</v>
      </c>
      <c r="G100" s="20" t="s">
        <v>1223</v>
      </c>
      <c r="I100" s="20" t="s">
        <v>1222</v>
      </c>
      <c r="J100" s="20" t="s">
        <v>1121</v>
      </c>
    </row>
    <row r="101" spans="2:10" ht="34.5" customHeight="1" x14ac:dyDescent="0.15">
      <c r="B101" s="1" t="s">
        <v>768</v>
      </c>
      <c r="C101" s="21" t="s">
        <v>1124</v>
      </c>
      <c r="D101" s="1" t="s">
        <v>1125</v>
      </c>
      <c r="E101" s="1" t="s">
        <v>1126</v>
      </c>
      <c r="F101" s="22" t="s">
        <v>289</v>
      </c>
      <c r="G101" s="20" t="s">
        <v>1225</v>
      </c>
      <c r="I101" s="20" t="s">
        <v>1224</v>
      </c>
      <c r="J101" s="20" t="s">
        <v>1124</v>
      </c>
    </row>
    <row r="102" spans="2:10" ht="34.5" customHeight="1" x14ac:dyDescent="0.15">
      <c r="B102" s="1" t="s">
        <v>768</v>
      </c>
      <c r="C102" s="21" t="s">
        <v>76</v>
      </c>
      <c r="D102" s="1" t="s">
        <v>77</v>
      </c>
      <c r="E102" s="1" t="s">
        <v>370</v>
      </c>
      <c r="F102" s="22" t="s">
        <v>289</v>
      </c>
      <c r="G102" s="20" t="s">
        <v>1227</v>
      </c>
      <c r="I102" s="20" t="s">
        <v>1226</v>
      </c>
      <c r="J102" s="20" t="s">
        <v>76</v>
      </c>
    </row>
    <row r="103" spans="2:10" ht="34.5" customHeight="1" x14ac:dyDescent="0.15">
      <c r="B103" s="21" t="s">
        <v>768</v>
      </c>
      <c r="C103" s="21" t="s">
        <v>78</v>
      </c>
      <c r="D103" s="1" t="s">
        <v>79</v>
      </c>
      <c r="E103" s="1" t="s">
        <v>371</v>
      </c>
      <c r="F103" s="22" t="s">
        <v>289</v>
      </c>
      <c r="G103" s="20" t="s">
        <v>1229</v>
      </c>
      <c r="I103" s="20" t="s">
        <v>1228</v>
      </c>
      <c r="J103" s="20" t="s">
        <v>78</v>
      </c>
    </row>
    <row r="104" spans="2:10" ht="34.5" customHeight="1" x14ac:dyDescent="0.15">
      <c r="B104" s="21" t="s">
        <v>768</v>
      </c>
      <c r="C104" s="21" t="s">
        <v>1230</v>
      </c>
      <c r="D104" s="1" t="s">
        <v>80</v>
      </c>
      <c r="E104" s="1" t="s">
        <v>372</v>
      </c>
      <c r="F104" s="22" t="s">
        <v>289</v>
      </c>
      <c r="G104" s="20" t="s">
        <v>1232</v>
      </c>
      <c r="I104" s="20" t="s">
        <v>1231</v>
      </c>
      <c r="J104" s="20" t="s">
        <v>1230</v>
      </c>
    </row>
    <row r="105" spans="2:10" ht="34.5" customHeight="1" x14ac:dyDescent="0.15">
      <c r="B105" s="1" t="s">
        <v>768</v>
      </c>
      <c r="C105" s="21" t="s">
        <v>81</v>
      </c>
      <c r="D105" s="1" t="s">
        <v>82</v>
      </c>
      <c r="E105" s="1" t="s">
        <v>373</v>
      </c>
      <c r="F105" s="22" t="s">
        <v>289</v>
      </c>
      <c r="G105" s="20" t="s">
        <v>1234</v>
      </c>
      <c r="I105" s="20" t="s">
        <v>1233</v>
      </c>
      <c r="J105" s="20" t="s">
        <v>81</v>
      </c>
    </row>
    <row r="106" spans="2:10" ht="34.5" customHeight="1" x14ac:dyDescent="0.15">
      <c r="B106" s="1" t="s">
        <v>768</v>
      </c>
      <c r="C106" s="21" t="s">
        <v>83</v>
      </c>
      <c r="D106" s="1" t="s">
        <v>84</v>
      </c>
      <c r="E106" s="1" t="s">
        <v>374</v>
      </c>
      <c r="F106" s="22" t="s">
        <v>289</v>
      </c>
      <c r="G106" s="20" t="s">
        <v>1236</v>
      </c>
      <c r="I106" s="20" t="s">
        <v>1235</v>
      </c>
      <c r="J106" s="20" t="s">
        <v>83</v>
      </c>
    </row>
    <row r="107" spans="2:10" ht="34.5" customHeight="1" x14ac:dyDescent="0.15">
      <c r="B107" s="1" t="s">
        <v>768</v>
      </c>
      <c r="C107" s="21" t="s">
        <v>85</v>
      </c>
      <c r="D107" s="1" t="s">
        <v>86</v>
      </c>
      <c r="E107" s="1" t="s">
        <v>375</v>
      </c>
      <c r="F107" s="22" t="s">
        <v>289</v>
      </c>
      <c r="G107" s="20" t="s">
        <v>1238</v>
      </c>
      <c r="I107" s="20" t="s">
        <v>1237</v>
      </c>
      <c r="J107" s="20" t="s">
        <v>85</v>
      </c>
    </row>
    <row r="108" spans="2:10" ht="34.5" customHeight="1" x14ac:dyDescent="0.15">
      <c r="B108" s="1" t="s">
        <v>768</v>
      </c>
      <c r="C108" s="21" t="s">
        <v>87</v>
      </c>
      <c r="D108" s="1" t="s">
        <v>88</v>
      </c>
      <c r="E108" s="1" t="s">
        <v>376</v>
      </c>
      <c r="F108" s="22" t="s">
        <v>289</v>
      </c>
      <c r="G108" s="20" t="s">
        <v>1240</v>
      </c>
      <c r="I108" s="20" t="s">
        <v>1239</v>
      </c>
      <c r="J108" s="20" t="s">
        <v>87</v>
      </c>
    </row>
    <row r="109" spans="2:10" ht="34.5" customHeight="1" x14ac:dyDescent="0.15">
      <c r="B109" s="1" t="s">
        <v>768</v>
      </c>
      <c r="C109" s="21" t="s">
        <v>765</v>
      </c>
      <c r="D109" s="1" t="s">
        <v>766</v>
      </c>
      <c r="E109" s="1" t="s">
        <v>767</v>
      </c>
      <c r="F109" s="22" t="s">
        <v>289</v>
      </c>
      <c r="G109" s="20" t="s">
        <v>1242</v>
      </c>
      <c r="I109" s="20" t="s">
        <v>1241</v>
      </c>
      <c r="J109" s="20" t="s">
        <v>765</v>
      </c>
    </row>
    <row r="110" spans="2:10" ht="34.5" customHeight="1" x14ac:dyDescent="0.15">
      <c r="B110" s="1" t="s">
        <v>864</v>
      </c>
      <c r="C110" s="21" t="s">
        <v>175</v>
      </c>
      <c r="D110" s="1" t="s">
        <v>176</v>
      </c>
      <c r="E110" s="1" t="s">
        <v>469</v>
      </c>
      <c r="F110" s="22" t="s">
        <v>289</v>
      </c>
      <c r="G110" s="20" t="s">
        <v>1467</v>
      </c>
      <c r="I110" s="20" t="s">
        <v>1466</v>
      </c>
      <c r="J110" s="20" t="s">
        <v>175</v>
      </c>
    </row>
    <row r="111" spans="2:10" ht="34.5" customHeight="1" x14ac:dyDescent="0.15">
      <c r="B111" s="1" t="s">
        <v>871</v>
      </c>
      <c r="C111" s="21" t="s">
        <v>211</v>
      </c>
      <c r="D111" s="1" t="s">
        <v>212</v>
      </c>
      <c r="E111" s="1" t="s">
        <v>478</v>
      </c>
      <c r="F111" s="22" t="s">
        <v>289</v>
      </c>
      <c r="G111" s="20" t="s">
        <v>1481</v>
      </c>
      <c r="I111" s="20" t="s">
        <v>1480</v>
      </c>
      <c r="J111" s="20" t="s">
        <v>211</v>
      </c>
    </row>
    <row r="112" spans="2:10" ht="34.5" customHeight="1" x14ac:dyDescent="0.15">
      <c r="B112" s="1" t="s">
        <v>891</v>
      </c>
      <c r="C112" s="21" t="s">
        <v>261</v>
      </c>
      <c r="D112" s="1" t="s">
        <v>262</v>
      </c>
      <c r="E112" s="1" t="s">
        <v>511</v>
      </c>
      <c r="F112" s="22" t="s">
        <v>289</v>
      </c>
      <c r="G112" s="20" t="s">
        <v>1548</v>
      </c>
      <c r="I112" s="20" t="s">
        <v>1547</v>
      </c>
      <c r="J112" s="20" t="s">
        <v>261</v>
      </c>
    </row>
    <row r="113" spans="1:10" ht="34.5" customHeight="1" x14ac:dyDescent="0.15">
      <c r="B113" s="1" t="s">
        <v>1071</v>
      </c>
      <c r="C113" s="21" t="s">
        <v>1003</v>
      </c>
      <c r="D113" s="1" t="s">
        <v>1004</v>
      </c>
      <c r="E113" s="1" t="s">
        <v>1005</v>
      </c>
      <c r="F113" s="22" t="s">
        <v>289</v>
      </c>
      <c r="G113" s="20" t="s">
        <v>1263</v>
      </c>
      <c r="I113" s="20" t="s">
        <v>1262</v>
      </c>
      <c r="J113" s="20" t="s">
        <v>1003</v>
      </c>
    </row>
    <row r="114" spans="1:10" ht="34.5" customHeight="1" x14ac:dyDescent="0.15">
      <c r="B114" s="1" t="s">
        <v>915</v>
      </c>
      <c r="C114" s="21" t="s">
        <v>588</v>
      </c>
      <c r="D114" s="1" t="s">
        <v>589</v>
      </c>
      <c r="E114" s="1" t="s">
        <v>590</v>
      </c>
      <c r="F114" s="22" t="s">
        <v>289</v>
      </c>
      <c r="G114" s="20" t="s">
        <v>1607</v>
      </c>
      <c r="I114" s="20" t="s">
        <v>1606</v>
      </c>
      <c r="J114" s="20" t="s">
        <v>588</v>
      </c>
    </row>
    <row r="115" spans="1:10" ht="34.5" customHeight="1" x14ac:dyDescent="0.15">
      <c r="B115" s="1" t="s">
        <v>1079</v>
      </c>
      <c r="C115" s="21" t="s">
        <v>1029</v>
      </c>
      <c r="D115" s="1" t="s">
        <v>1030</v>
      </c>
      <c r="E115" s="1" t="s">
        <v>1031</v>
      </c>
      <c r="F115" s="22" t="s">
        <v>1032</v>
      </c>
      <c r="G115" s="20" t="s">
        <v>1493</v>
      </c>
      <c r="I115" s="20" t="s">
        <v>1492</v>
      </c>
      <c r="J115" s="20" t="s">
        <v>1029</v>
      </c>
    </row>
    <row r="116" spans="1:10" ht="34.5" customHeight="1" x14ac:dyDescent="0.15">
      <c r="B116" s="1" t="s">
        <v>850</v>
      </c>
      <c r="C116" s="21" t="s">
        <v>446</v>
      </c>
      <c r="D116" s="1" t="s">
        <v>944</v>
      </c>
      <c r="E116" s="1" t="s">
        <v>337</v>
      </c>
      <c r="F116" s="22" t="s">
        <v>943</v>
      </c>
      <c r="G116" s="20" t="s">
        <v>1419</v>
      </c>
      <c r="I116" s="20" t="s">
        <v>1418</v>
      </c>
      <c r="J116" s="20" t="s">
        <v>446</v>
      </c>
    </row>
    <row r="117" spans="1:10" ht="34.5" customHeight="1" x14ac:dyDescent="0.15">
      <c r="B117" s="1" t="s">
        <v>925</v>
      </c>
      <c r="C117" s="21" t="s">
        <v>638</v>
      </c>
      <c r="D117" s="1" t="s">
        <v>639</v>
      </c>
      <c r="E117" s="1" t="s">
        <v>686</v>
      </c>
      <c r="F117" s="22" t="s">
        <v>640</v>
      </c>
      <c r="G117" s="20" t="s">
        <v>1637</v>
      </c>
      <c r="I117" s="20" t="s">
        <v>1636</v>
      </c>
      <c r="J117" s="20" t="s">
        <v>638</v>
      </c>
    </row>
    <row r="118" spans="1:10" ht="34.5" customHeight="1" x14ac:dyDescent="0.15">
      <c r="B118" s="1" t="s">
        <v>924</v>
      </c>
      <c r="C118" s="21" t="s">
        <v>634</v>
      </c>
      <c r="D118" s="1" t="s">
        <v>635</v>
      </c>
      <c r="E118" s="1" t="s">
        <v>636</v>
      </c>
      <c r="F118" s="22" t="s">
        <v>685</v>
      </c>
      <c r="G118" s="20" t="s">
        <v>1635</v>
      </c>
      <c r="I118" s="20" t="s">
        <v>1634</v>
      </c>
      <c r="J118" s="20" t="s">
        <v>634</v>
      </c>
    </row>
    <row r="119" spans="1:10" ht="34.5" customHeight="1" x14ac:dyDescent="0.15">
      <c r="B119" s="27" t="s">
        <v>938</v>
      </c>
      <c r="C119" s="27" t="s">
        <v>810</v>
      </c>
      <c r="D119" s="28" t="s">
        <v>811</v>
      </c>
      <c r="E119" s="29" t="s">
        <v>1668</v>
      </c>
      <c r="F119" s="30" t="s">
        <v>289</v>
      </c>
      <c r="G119" s="20" t="s">
        <v>1670</v>
      </c>
      <c r="I119" s="20" t="s">
        <v>1669</v>
      </c>
      <c r="J119" s="20" t="s">
        <v>810</v>
      </c>
    </row>
    <row r="120" spans="1:10" ht="34.5" customHeight="1" x14ac:dyDescent="0.15">
      <c r="B120" s="1" t="s">
        <v>843</v>
      </c>
      <c r="C120" s="21" t="s">
        <v>1146</v>
      </c>
      <c r="D120" s="1" t="s">
        <v>979</v>
      </c>
      <c r="E120" s="1" t="s">
        <v>980</v>
      </c>
      <c r="F120" s="22" t="s">
        <v>1147</v>
      </c>
      <c r="G120" s="20" t="s">
        <v>1149</v>
      </c>
      <c r="I120" s="20" t="s">
        <v>1148</v>
      </c>
      <c r="J120" s="20" t="s">
        <v>1146</v>
      </c>
    </row>
    <row r="121" spans="1:10" ht="34.5" customHeight="1" x14ac:dyDescent="0.15">
      <c r="B121" s="1" t="s">
        <v>843</v>
      </c>
      <c r="C121" s="21" t="s">
        <v>1150</v>
      </c>
      <c r="D121" s="1" t="s">
        <v>981</v>
      </c>
      <c r="E121" s="1" t="s">
        <v>982</v>
      </c>
      <c r="F121" s="22" t="s">
        <v>983</v>
      </c>
      <c r="G121" s="20" t="s">
        <v>1152</v>
      </c>
      <c r="I121" s="20" t="s">
        <v>1151</v>
      </c>
      <c r="J121" s="20" t="s">
        <v>1150</v>
      </c>
    </row>
    <row r="122" spans="1:10" ht="34.5" customHeight="1" x14ac:dyDescent="0.15">
      <c r="B122" s="1" t="s">
        <v>843</v>
      </c>
      <c r="C122" s="21" t="s">
        <v>1153</v>
      </c>
      <c r="D122" s="1" t="s">
        <v>984</v>
      </c>
      <c r="E122" s="1" t="s">
        <v>985</v>
      </c>
      <c r="F122" s="22" t="s">
        <v>986</v>
      </c>
      <c r="G122" s="20" t="s">
        <v>1155</v>
      </c>
      <c r="I122" s="20" t="s">
        <v>1154</v>
      </c>
      <c r="J122" s="20" t="s">
        <v>1153</v>
      </c>
    </row>
    <row r="123" spans="1:10" ht="34.5" customHeight="1" x14ac:dyDescent="0.15">
      <c r="B123" s="1" t="s">
        <v>843</v>
      </c>
      <c r="C123" s="31" t="s">
        <v>428</v>
      </c>
      <c r="D123" s="1" t="s">
        <v>1396</v>
      </c>
      <c r="E123" s="1" t="s">
        <v>429</v>
      </c>
      <c r="F123" s="22" t="s">
        <v>971</v>
      </c>
      <c r="G123" s="20" t="s">
        <v>1398</v>
      </c>
      <c r="I123" s="20" t="s">
        <v>1397</v>
      </c>
      <c r="J123" s="20" t="s">
        <v>428</v>
      </c>
    </row>
    <row r="124" spans="1:10" ht="34.5" customHeight="1" x14ac:dyDescent="0.15">
      <c r="B124" s="1" t="s">
        <v>843</v>
      </c>
      <c r="C124" s="31" t="s">
        <v>1399</v>
      </c>
      <c r="D124" s="1" t="s">
        <v>1400</v>
      </c>
      <c r="E124" s="1" t="s">
        <v>972</v>
      </c>
      <c r="F124" s="22" t="s">
        <v>1401</v>
      </c>
      <c r="G124" s="20" t="s">
        <v>1403</v>
      </c>
      <c r="I124" s="20" t="s">
        <v>1402</v>
      </c>
      <c r="J124" s="20" t="s">
        <v>1399</v>
      </c>
    </row>
    <row r="125" spans="1:10" ht="34.5" customHeight="1" x14ac:dyDescent="0.15">
      <c r="B125" s="1" t="s">
        <v>904</v>
      </c>
      <c r="C125" s="21" t="s">
        <v>542</v>
      </c>
      <c r="D125" s="1" t="s">
        <v>543</v>
      </c>
      <c r="E125" s="1" t="s">
        <v>544</v>
      </c>
      <c r="F125" s="22" t="s">
        <v>545</v>
      </c>
      <c r="G125" s="20" t="s">
        <v>1583</v>
      </c>
      <c r="I125" s="20" t="s">
        <v>1582</v>
      </c>
      <c r="J125" s="20" t="s">
        <v>542</v>
      </c>
    </row>
    <row r="126" spans="1:10" ht="34.5" customHeight="1" x14ac:dyDescent="0.15">
      <c r="B126" s="1" t="s">
        <v>741</v>
      </c>
      <c r="C126" s="21" t="s">
        <v>610</v>
      </c>
      <c r="D126" s="1" t="s">
        <v>739</v>
      </c>
      <c r="E126" s="1" t="s">
        <v>611</v>
      </c>
      <c r="F126" s="22" t="s">
        <v>740</v>
      </c>
      <c r="G126" s="20" t="s">
        <v>1620</v>
      </c>
      <c r="I126" s="20" t="s">
        <v>1619</v>
      </c>
      <c r="J126" s="20" t="s">
        <v>610</v>
      </c>
    </row>
    <row r="127" spans="1:10" ht="34.5" customHeight="1" x14ac:dyDescent="0.15">
      <c r="A127" s="37" t="s">
        <v>1068</v>
      </c>
      <c r="B127" s="27" t="s">
        <v>746</v>
      </c>
      <c r="C127" s="27" t="s">
        <v>720</v>
      </c>
      <c r="D127" s="28" t="s">
        <v>1658</v>
      </c>
      <c r="E127" s="29" t="s">
        <v>721</v>
      </c>
      <c r="F127" s="30" t="s">
        <v>1105</v>
      </c>
      <c r="G127" s="20" t="s">
        <v>1660</v>
      </c>
      <c r="I127" s="20" t="s">
        <v>1659</v>
      </c>
      <c r="J127" s="20" t="s">
        <v>720</v>
      </c>
    </row>
    <row r="128" spans="1:10" ht="34.5" customHeight="1" x14ac:dyDescent="0.15">
      <c r="B128" s="27" t="s">
        <v>900</v>
      </c>
      <c r="C128" s="27" t="s">
        <v>803</v>
      </c>
      <c r="D128" s="28" t="s">
        <v>528</v>
      </c>
      <c r="E128" s="29" t="s">
        <v>529</v>
      </c>
      <c r="F128" s="30" t="s">
        <v>289</v>
      </c>
      <c r="G128" s="20" t="s">
        <v>1575</v>
      </c>
      <c r="I128" s="20" t="s">
        <v>1574</v>
      </c>
      <c r="J128" s="20" t="s">
        <v>803</v>
      </c>
    </row>
    <row r="129" spans="2:10" ht="34.5" customHeight="1" x14ac:dyDescent="0.15">
      <c r="B129" s="1" t="s">
        <v>841</v>
      </c>
      <c r="C129" s="21" t="s">
        <v>150</v>
      </c>
      <c r="D129" s="1" t="s">
        <v>1381</v>
      </c>
      <c r="E129" s="1" t="s">
        <v>421</v>
      </c>
      <c r="F129" s="22" t="s">
        <v>973</v>
      </c>
      <c r="G129" s="20" t="s">
        <v>1383</v>
      </c>
      <c r="I129" s="20" t="s">
        <v>1382</v>
      </c>
      <c r="J129" s="20" t="s">
        <v>150</v>
      </c>
    </row>
    <row r="130" spans="2:10" ht="34.5" customHeight="1" x14ac:dyDescent="0.15">
      <c r="B130" s="1" t="s">
        <v>770</v>
      </c>
      <c r="C130" s="31" t="s">
        <v>8</v>
      </c>
      <c r="D130" s="1" t="s">
        <v>998</v>
      </c>
      <c r="E130" s="1" t="s">
        <v>427</v>
      </c>
      <c r="F130" s="22" t="s">
        <v>999</v>
      </c>
      <c r="G130" s="20" t="s">
        <v>1393</v>
      </c>
      <c r="I130" s="20" t="s">
        <v>1392</v>
      </c>
      <c r="J130" s="20" t="s">
        <v>8</v>
      </c>
    </row>
    <row r="131" spans="2:10" ht="34.5" customHeight="1" x14ac:dyDescent="0.15">
      <c r="B131" s="23" t="s">
        <v>853</v>
      </c>
      <c r="C131" s="24" t="s">
        <v>158</v>
      </c>
      <c r="D131" s="25" t="s">
        <v>159</v>
      </c>
      <c r="E131" s="26" t="s">
        <v>451</v>
      </c>
      <c r="F131" s="22" t="s">
        <v>289</v>
      </c>
      <c r="G131" s="20" t="s">
        <v>1433</v>
      </c>
      <c r="I131" s="20" t="s">
        <v>1432</v>
      </c>
      <c r="J131" s="20" t="s">
        <v>158</v>
      </c>
    </row>
    <row r="132" spans="2:10" ht="34.5" customHeight="1" x14ac:dyDescent="0.15">
      <c r="B132" s="27" t="s">
        <v>946</v>
      </c>
      <c r="C132" s="27" t="s">
        <v>945</v>
      </c>
      <c r="D132" s="28" t="s">
        <v>1000</v>
      </c>
      <c r="E132" s="29" t="s">
        <v>1679</v>
      </c>
      <c r="F132" s="30" t="s">
        <v>289</v>
      </c>
      <c r="G132" s="20" t="s">
        <v>1681</v>
      </c>
      <c r="I132" s="20" t="s">
        <v>1680</v>
      </c>
      <c r="J132" s="20" t="s">
        <v>945</v>
      </c>
    </row>
    <row r="133" spans="2:10" ht="34.5" customHeight="1" x14ac:dyDescent="0.15">
      <c r="B133" s="1" t="s">
        <v>918</v>
      </c>
      <c r="C133" s="21" t="s">
        <v>603</v>
      </c>
      <c r="D133" s="1" t="s">
        <v>604</v>
      </c>
      <c r="E133" s="1" t="s">
        <v>605</v>
      </c>
      <c r="F133" s="22" t="s">
        <v>289</v>
      </c>
      <c r="G133" s="20" t="s">
        <v>1615</v>
      </c>
      <c r="I133" s="20" t="s">
        <v>1614</v>
      </c>
      <c r="J133" s="20" t="s">
        <v>603</v>
      </c>
    </row>
    <row r="134" spans="2:10" ht="34.5" customHeight="1" x14ac:dyDescent="0.15">
      <c r="B134" s="27" t="s">
        <v>934</v>
      </c>
      <c r="C134" s="27" t="s">
        <v>707</v>
      </c>
      <c r="D134" s="28" t="s">
        <v>708</v>
      </c>
      <c r="E134" s="29" t="s">
        <v>709</v>
      </c>
      <c r="F134" s="30" t="s">
        <v>710</v>
      </c>
      <c r="G134" s="20" t="s">
        <v>1653</v>
      </c>
      <c r="I134" s="20" t="s">
        <v>1652</v>
      </c>
      <c r="J134" s="20" t="s">
        <v>707</v>
      </c>
    </row>
    <row r="135" spans="2:10" ht="34.5" customHeight="1" x14ac:dyDescent="0.15">
      <c r="B135" s="1" t="s">
        <v>886</v>
      </c>
      <c r="C135" s="21" t="s">
        <v>184</v>
      </c>
      <c r="D135" s="1" t="s">
        <v>185</v>
      </c>
      <c r="E135" s="1" t="s">
        <v>503</v>
      </c>
      <c r="F135" s="22" t="s">
        <v>289</v>
      </c>
      <c r="G135" s="20" t="s">
        <v>1526</v>
      </c>
      <c r="I135" s="20" t="s">
        <v>1525</v>
      </c>
      <c r="J135" s="20" t="s">
        <v>184</v>
      </c>
    </row>
    <row r="136" spans="2:10" ht="34.5" customHeight="1" x14ac:dyDescent="0.15">
      <c r="B136" s="1" t="s">
        <v>902</v>
      </c>
      <c r="C136" s="21" t="s">
        <v>534</v>
      </c>
      <c r="D136" s="1" t="s">
        <v>535</v>
      </c>
      <c r="E136" s="1" t="s">
        <v>536</v>
      </c>
      <c r="F136" s="22" t="s">
        <v>374</v>
      </c>
      <c r="G136" s="20" t="s">
        <v>1579</v>
      </c>
      <c r="I136" s="20" t="s">
        <v>1578</v>
      </c>
      <c r="J136" s="20" t="s">
        <v>534</v>
      </c>
    </row>
    <row r="137" spans="2:10" ht="34.5" customHeight="1" x14ac:dyDescent="0.15">
      <c r="B137" s="1" t="s">
        <v>1509</v>
      </c>
      <c r="C137" s="21" t="s">
        <v>216</v>
      </c>
      <c r="D137" s="1" t="s">
        <v>493</v>
      </c>
      <c r="E137" s="1" t="s">
        <v>494</v>
      </c>
      <c r="F137" s="22" t="s">
        <v>495</v>
      </c>
      <c r="G137" s="20" t="s">
        <v>1511</v>
      </c>
      <c r="I137" s="20" t="s">
        <v>1510</v>
      </c>
      <c r="J137" s="20" t="s">
        <v>216</v>
      </c>
    </row>
    <row r="138" spans="2:10" ht="34.5" customHeight="1" x14ac:dyDescent="0.15">
      <c r="B138" s="29" t="s">
        <v>928</v>
      </c>
      <c r="C138" s="29" t="s">
        <v>650</v>
      </c>
      <c r="D138" s="28" t="s">
        <v>651</v>
      </c>
      <c r="E138" s="29" t="s">
        <v>688</v>
      </c>
      <c r="F138" s="30" t="s">
        <v>648</v>
      </c>
      <c r="G138" s="20" t="s">
        <v>1641</v>
      </c>
      <c r="I138" s="20" t="s">
        <v>1640</v>
      </c>
      <c r="J138" s="20" t="s">
        <v>650</v>
      </c>
    </row>
    <row r="139" spans="2:10" ht="34.5" customHeight="1" x14ac:dyDescent="0.15">
      <c r="B139" s="1" t="s">
        <v>1088</v>
      </c>
      <c r="C139" s="21" t="s">
        <v>1058</v>
      </c>
      <c r="D139" s="1" t="s">
        <v>1059</v>
      </c>
      <c r="E139" s="1" t="s">
        <v>1060</v>
      </c>
      <c r="F139" s="22" t="s">
        <v>1061</v>
      </c>
      <c r="G139" s="20" t="s">
        <v>1161</v>
      </c>
      <c r="H139" s="20" t="s">
        <v>1089</v>
      </c>
      <c r="I139" s="20" t="s">
        <v>1160</v>
      </c>
      <c r="J139" s="20" t="s">
        <v>1058</v>
      </c>
    </row>
    <row r="140" spans="2:10" ht="34.5" customHeight="1" x14ac:dyDescent="0.15">
      <c r="B140" s="1" t="s">
        <v>1076</v>
      </c>
      <c r="C140" s="21" t="s">
        <v>1020</v>
      </c>
      <c r="D140" s="1" t="s">
        <v>1021</v>
      </c>
      <c r="E140" s="1" t="s">
        <v>1022</v>
      </c>
      <c r="F140" s="22" t="s">
        <v>1023</v>
      </c>
      <c r="G140" s="20" t="s">
        <v>1518</v>
      </c>
      <c r="I140" s="20" t="s">
        <v>1517</v>
      </c>
      <c r="J140" s="20" t="s">
        <v>1020</v>
      </c>
    </row>
    <row r="141" spans="2:10" ht="34.5" customHeight="1" x14ac:dyDescent="0.15">
      <c r="B141" s="1" t="s">
        <v>923</v>
      </c>
      <c r="C141" s="21" t="s">
        <v>630</v>
      </c>
      <c r="D141" s="1" t="s">
        <v>631</v>
      </c>
      <c r="E141" s="1" t="s">
        <v>632</v>
      </c>
      <c r="F141" s="22" t="s">
        <v>684</v>
      </c>
      <c r="G141" s="20" t="s">
        <v>1633</v>
      </c>
      <c r="I141" s="20" t="s">
        <v>1632</v>
      </c>
      <c r="J141" s="20" t="s">
        <v>630</v>
      </c>
    </row>
    <row r="142" spans="2:10" ht="34.5" customHeight="1" x14ac:dyDescent="0.15">
      <c r="B142" s="1" t="s">
        <v>1512</v>
      </c>
      <c r="C142" s="21" t="s">
        <v>217</v>
      </c>
      <c r="D142" s="1" t="s">
        <v>496</v>
      </c>
      <c r="E142" s="1" t="s">
        <v>497</v>
      </c>
      <c r="F142" s="22" t="s">
        <v>498</v>
      </c>
      <c r="G142" s="20" t="s">
        <v>1514</v>
      </c>
      <c r="I142" s="20" t="s">
        <v>1513</v>
      </c>
      <c r="J142" s="20" t="s">
        <v>217</v>
      </c>
    </row>
    <row r="143" spans="2:10" ht="34.5" customHeight="1" x14ac:dyDescent="0.15">
      <c r="B143" s="1" t="s">
        <v>899</v>
      </c>
      <c r="C143" s="21" t="s">
        <v>524</v>
      </c>
      <c r="D143" s="1" t="s">
        <v>525</v>
      </c>
      <c r="E143" s="1" t="s">
        <v>526</v>
      </c>
      <c r="F143" s="22" t="s">
        <v>289</v>
      </c>
      <c r="G143" s="20" t="s">
        <v>1573</v>
      </c>
      <c r="I143" s="20" t="s">
        <v>1572</v>
      </c>
      <c r="J143" s="20" t="s">
        <v>524</v>
      </c>
    </row>
    <row r="144" spans="2:10" ht="34.5" customHeight="1" x14ac:dyDescent="0.15">
      <c r="B144" s="1" t="s">
        <v>769</v>
      </c>
      <c r="C144" s="31" t="s">
        <v>1389</v>
      </c>
      <c r="D144" s="1" t="s">
        <v>993</v>
      </c>
      <c r="E144" s="1" t="s">
        <v>426</v>
      </c>
      <c r="F144" s="22" t="s">
        <v>994</v>
      </c>
      <c r="G144" s="20" t="s">
        <v>1391</v>
      </c>
      <c r="I144" s="20" t="s">
        <v>1390</v>
      </c>
      <c r="J144" s="20" t="s">
        <v>1389</v>
      </c>
    </row>
    <row r="145" spans="1:10" ht="34.5" customHeight="1" x14ac:dyDescent="0.15">
      <c r="B145" s="1" t="s">
        <v>762</v>
      </c>
      <c r="C145" s="21" t="s">
        <v>592</v>
      </c>
      <c r="D145" s="1" t="s">
        <v>760</v>
      </c>
      <c r="E145" s="1" t="s">
        <v>593</v>
      </c>
      <c r="F145" s="22" t="s">
        <v>761</v>
      </c>
      <c r="G145" s="20" t="s">
        <v>1609</v>
      </c>
      <c r="I145" s="20" t="s">
        <v>1608</v>
      </c>
      <c r="J145" s="20" t="s">
        <v>592</v>
      </c>
    </row>
    <row r="146" spans="1:10" ht="34.5" customHeight="1" x14ac:dyDescent="0.15">
      <c r="B146" s="1" t="s">
        <v>839</v>
      </c>
      <c r="C146" s="21" t="s">
        <v>1140</v>
      </c>
      <c r="D146" s="1" t="s">
        <v>977</v>
      </c>
      <c r="E146" s="1" t="s">
        <v>1104</v>
      </c>
      <c r="F146" s="22" t="s">
        <v>289</v>
      </c>
      <c r="G146" s="20" t="s">
        <v>1142</v>
      </c>
      <c r="I146" s="20" t="s">
        <v>1141</v>
      </c>
      <c r="J146" s="20" t="s">
        <v>1140</v>
      </c>
    </row>
    <row r="147" spans="1:10" ht="34.5" customHeight="1" x14ac:dyDescent="0.15">
      <c r="A147" s="37" t="s">
        <v>1068</v>
      </c>
      <c r="B147" s="1" t="s">
        <v>839</v>
      </c>
      <c r="C147" s="21" t="s">
        <v>1143</v>
      </c>
      <c r="D147" s="1" t="s">
        <v>978</v>
      </c>
      <c r="E147" s="1" t="s">
        <v>1106</v>
      </c>
      <c r="F147" s="22" t="s">
        <v>289</v>
      </c>
      <c r="G147" s="20" t="s">
        <v>1145</v>
      </c>
      <c r="I147" s="20" t="s">
        <v>1144</v>
      </c>
      <c r="J147" s="20" t="s">
        <v>1143</v>
      </c>
    </row>
    <row r="148" spans="1:10" ht="34.5" customHeight="1" x14ac:dyDescent="0.15">
      <c r="B148" s="21" t="s">
        <v>839</v>
      </c>
      <c r="C148" s="21" t="s">
        <v>291</v>
      </c>
      <c r="D148" s="1" t="s">
        <v>292</v>
      </c>
      <c r="E148" s="1" t="s">
        <v>796</v>
      </c>
      <c r="F148" s="22" t="s">
        <v>289</v>
      </c>
      <c r="G148" s="20" t="s">
        <v>1293</v>
      </c>
      <c r="H148" s="20" t="s">
        <v>748</v>
      </c>
      <c r="I148" s="20" t="s">
        <v>1292</v>
      </c>
      <c r="J148" s="20" t="s">
        <v>291</v>
      </c>
    </row>
    <row r="149" spans="1:10" ht="34.5" customHeight="1" x14ac:dyDescent="0.15">
      <c r="B149" s="21" t="s">
        <v>839</v>
      </c>
      <c r="C149" s="21" t="s">
        <v>40</v>
      </c>
      <c r="D149" s="1" t="s">
        <v>1294</v>
      </c>
      <c r="E149" s="1" t="s">
        <v>956</v>
      </c>
      <c r="F149" s="22" t="s">
        <v>289</v>
      </c>
      <c r="G149" s="20" t="s">
        <v>1297</v>
      </c>
      <c r="H149" s="20" t="s">
        <v>1295</v>
      </c>
      <c r="I149" s="20" t="s">
        <v>1296</v>
      </c>
      <c r="J149" s="20" t="s">
        <v>40</v>
      </c>
    </row>
    <row r="150" spans="1:10" ht="34.5" customHeight="1" x14ac:dyDescent="0.15">
      <c r="B150" s="1" t="s">
        <v>839</v>
      </c>
      <c r="C150" s="21" t="s">
        <v>293</v>
      </c>
      <c r="D150" s="1" t="s">
        <v>1298</v>
      </c>
      <c r="E150" s="1" t="s">
        <v>957</v>
      </c>
      <c r="F150" s="22" t="s">
        <v>289</v>
      </c>
      <c r="G150" s="20" t="s">
        <v>1300</v>
      </c>
      <c r="I150" s="20" t="s">
        <v>1299</v>
      </c>
      <c r="J150" s="20" t="s">
        <v>293</v>
      </c>
    </row>
    <row r="151" spans="1:10" ht="34.5" customHeight="1" x14ac:dyDescent="0.15">
      <c r="B151" s="1" t="s">
        <v>839</v>
      </c>
      <c r="C151" s="21" t="s">
        <v>294</v>
      </c>
      <c r="D151" s="1" t="s">
        <v>1301</v>
      </c>
      <c r="E151" s="1" t="s">
        <v>1103</v>
      </c>
      <c r="F151" s="22" t="s">
        <v>289</v>
      </c>
      <c r="G151" s="20" t="s">
        <v>1303</v>
      </c>
      <c r="H151" s="20" t="s">
        <v>748</v>
      </c>
      <c r="I151" s="20" t="s">
        <v>1302</v>
      </c>
      <c r="J151" s="20" t="s">
        <v>294</v>
      </c>
    </row>
    <row r="152" spans="1:10" ht="34.5" customHeight="1" x14ac:dyDescent="0.15">
      <c r="B152" s="1" t="s">
        <v>839</v>
      </c>
      <c r="C152" s="21" t="s">
        <v>295</v>
      </c>
      <c r="D152" s="1" t="s">
        <v>1304</v>
      </c>
      <c r="E152" s="1" t="s">
        <v>963</v>
      </c>
      <c r="F152" s="22" t="s">
        <v>289</v>
      </c>
      <c r="G152" s="20" t="s">
        <v>1306</v>
      </c>
      <c r="I152" s="20" t="s">
        <v>1305</v>
      </c>
      <c r="J152" s="20" t="s">
        <v>295</v>
      </c>
    </row>
    <row r="153" spans="1:10" ht="34.5" customHeight="1" x14ac:dyDescent="0.15">
      <c r="B153" s="1" t="s">
        <v>839</v>
      </c>
      <c r="C153" s="21" t="s">
        <v>296</v>
      </c>
      <c r="D153" s="1" t="s">
        <v>1307</v>
      </c>
      <c r="E153" s="1" t="s">
        <v>965</v>
      </c>
      <c r="F153" s="22" t="s">
        <v>289</v>
      </c>
      <c r="G153" s="20" t="s">
        <v>1309</v>
      </c>
      <c r="H153" s="20" t="s">
        <v>748</v>
      </c>
      <c r="I153" s="20" t="s">
        <v>1308</v>
      </c>
      <c r="J153" s="20" t="s">
        <v>296</v>
      </c>
    </row>
    <row r="154" spans="1:10" ht="34.5" customHeight="1" x14ac:dyDescent="0.15">
      <c r="B154" s="1" t="s">
        <v>839</v>
      </c>
      <c r="C154" s="21" t="s">
        <v>330</v>
      </c>
      <c r="D154" s="1" t="s">
        <v>1310</v>
      </c>
      <c r="E154" s="1" t="s">
        <v>952</v>
      </c>
      <c r="F154" s="22" t="s">
        <v>289</v>
      </c>
      <c r="G154" s="20" t="s">
        <v>1312</v>
      </c>
      <c r="I154" s="20" t="s">
        <v>1311</v>
      </c>
      <c r="J154" s="20" t="s">
        <v>330</v>
      </c>
    </row>
    <row r="155" spans="1:10" ht="34.5" customHeight="1" x14ac:dyDescent="0.15">
      <c r="B155" s="1" t="s">
        <v>839</v>
      </c>
      <c r="C155" s="21" t="s">
        <v>43</v>
      </c>
      <c r="D155" s="1" t="s">
        <v>1313</v>
      </c>
      <c r="E155" s="1" t="s">
        <v>953</v>
      </c>
      <c r="F155" s="22" t="s">
        <v>289</v>
      </c>
      <c r="G155" s="20" t="s">
        <v>1315</v>
      </c>
      <c r="I155" s="20" t="s">
        <v>1314</v>
      </c>
      <c r="J155" s="20" t="s">
        <v>43</v>
      </c>
    </row>
    <row r="156" spans="1:10" ht="34.5" customHeight="1" x14ac:dyDescent="0.15">
      <c r="B156" s="1" t="s">
        <v>839</v>
      </c>
      <c r="C156" s="21" t="s">
        <v>297</v>
      </c>
      <c r="D156" s="1" t="s">
        <v>298</v>
      </c>
      <c r="E156" s="1" t="s">
        <v>331</v>
      </c>
      <c r="F156" s="22" t="s">
        <v>289</v>
      </c>
      <c r="G156" s="20" t="s">
        <v>1319</v>
      </c>
      <c r="I156" s="20" t="s">
        <v>1318</v>
      </c>
      <c r="J156" s="20" t="s">
        <v>297</v>
      </c>
    </row>
    <row r="157" spans="1:10" ht="40.5" customHeight="1" x14ac:dyDescent="0.15">
      <c r="B157" s="1" t="s">
        <v>839</v>
      </c>
      <c r="C157" s="21" t="s">
        <v>299</v>
      </c>
      <c r="D157" s="1" t="s">
        <v>300</v>
      </c>
      <c r="E157" s="1" t="s">
        <v>332</v>
      </c>
      <c r="F157" s="22" t="s">
        <v>289</v>
      </c>
      <c r="G157" s="20" t="s">
        <v>1321</v>
      </c>
      <c r="I157" s="20" t="s">
        <v>1320</v>
      </c>
      <c r="J157" s="20" t="s">
        <v>299</v>
      </c>
    </row>
    <row r="158" spans="1:10" ht="34.5" customHeight="1" x14ac:dyDescent="0.15">
      <c r="B158" s="1" t="s">
        <v>839</v>
      </c>
      <c r="C158" s="21" t="s">
        <v>301</v>
      </c>
      <c r="D158" s="1" t="s">
        <v>1322</v>
      </c>
      <c r="E158" s="1" t="s">
        <v>955</v>
      </c>
      <c r="F158" s="22" t="s">
        <v>289</v>
      </c>
      <c r="G158" s="20" t="s">
        <v>1324</v>
      </c>
      <c r="H158" s="20" t="s">
        <v>988</v>
      </c>
      <c r="I158" s="20" t="s">
        <v>1323</v>
      </c>
      <c r="J158" s="20" t="s">
        <v>301</v>
      </c>
    </row>
    <row r="159" spans="1:10" ht="34.5" customHeight="1" x14ac:dyDescent="0.15">
      <c r="B159" s="1" t="s">
        <v>839</v>
      </c>
      <c r="C159" s="21" t="s">
        <v>302</v>
      </c>
      <c r="D159" s="1" t="s">
        <v>1325</v>
      </c>
      <c r="E159" s="1" t="s">
        <v>960</v>
      </c>
      <c r="F159" s="22" t="s">
        <v>289</v>
      </c>
      <c r="G159" s="20" t="s">
        <v>1327</v>
      </c>
      <c r="I159" s="20" t="s">
        <v>1326</v>
      </c>
      <c r="J159" s="20" t="s">
        <v>302</v>
      </c>
    </row>
    <row r="160" spans="1:10" ht="34.5" customHeight="1" x14ac:dyDescent="0.15">
      <c r="B160" s="1" t="s">
        <v>839</v>
      </c>
      <c r="C160" s="21" t="s">
        <v>303</v>
      </c>
      <c r="D160" s="1" t="s">
        <v>1328</v>
      </c>
      <c r="E160" s="1" t="s">
        <v>961</v>
      </c>
      <c r="F160" s="22" t="s">
        <v>289</v>
      </c>
      <c r="G160" s="20" t="s">
        <v>1330</v>
      </c>
      <c r="I160" s="20" t="s">
        <v>1329</v>
      </c>
      <c r="J160" s="20" t="s">
        <v>303</v>
      </c>
    </row>
    <row r="161" spans="2:10" ht="34.5" customHeight="1" x14ac:dyDescent="0.15">
      <c r="B161" s="1" t="s">
        <v>839</v>
      </c>
      <c r="C161" s="21" t="s">
        <v>44</v>
      </c>
      <c r="D161" s="1" t="s">
        <v>1331</v>
      </c>
      <c r="E161" s="1" t="s">
        <v>954</v>
      </c>
      <c r="F161" s="22" t="s">
        <v>289</v>
      </c>
      <c r="G161" s="20" t="s">
        <v>1333</v>
      </c>
      <c r="I161" s="20" t="s">
        <v>1332</v>
      </c>
      <c r="J161" s="20" t="s">
        <v>44</v>
      </c>
    </row>
    <row r="162" spans="2:10" ht="34.5" customHeight="1" x14ac:dyDescent="0.15">
      <c r="B162" s="1" t="s">
        <v>839</v>
      </c>
      <c r="C162" s="21" t="s">
        <v>304</v>
      </c>
      <c r="D162" s="1" t="s">
        <v>1334</v>
      </c>
      <c r="E162" s="1" t="s">
        <v>966</v>
      </c>
      <c r="F162" s="22" t="s">
        <v>289</v>
      </c>
      <c r="G162" s="20" t="s">
        <v>1336</v>
      </c>
      <c r="I162" s="20" t="s">
        <v>1335</v>
      </c>
      <c r="J162" s="20" t="s">
        <v>304</v>
      </c>
    </row>
    <row r="163" spans="2:10" ht="34.5" customHeight="1" x14ac:dyDescent="0.15">
      <c r="B163" s="1" t="s">
        <v>839</v>
      </c>
      <c r="C163" s="21" t="s">
        <v>305</v>
      </c>
      <c r="D163" s="1" t="s">
        <v>1337</v>
      </c>
      <c r="E163" s="1" t="s">
        <v>970</v>
      </c>
      <c r="F163" s="22" t="s">
        <v>289</v>
      </c>
      <c r="G163" s="20" t="s">
        <v>1339</v>
      </c>
      <c r="I163" s="20" t="s">
        <v>1338</v>
      </c>
      <c r="J163" s="20" t="s">
        <v>305</v>
      </c>
    </row>
    <row r="164" spans="2:10" ht="34.5" customHeight="1" x14ac:dyDescent="0.15">
      <c r="B164" s="1" t="s">
        <v>839</v>
      </c>
      <c r="C164" s="21" t="s">
        <v>306</v>
      </c>
      <c r="D164" s="1" t="s">
        <v>1340</v>
      </c>
      <c r="E164" s="1" t="s">
        <v>968</v>
      </c>
      <c r="F164" s="22" t="s">
        <v>289</v>
      </c>
      <c r="G164" s="20" t="s">
        <v>1342</v>
      </c>
      <c r="I164" s="20" t="s">
        <v>1341</v>
      </c>
      <c r="J164" s="20" t="s">
        <v>306</v>
      </c>
    </row>
    <row r="165" spans="2:10" ht="34.5" customHeight="1" x14ac:dyDescent="0.15">
      <c r="B165" s="1" t="s">
        <v>839</v>
      </c>
      <c r="C165" s="21" t="s">
        <v>307</v>
      </c>
      <c r="D165" s="1" t="s">
        <v>308</v>
      </c>
      <c r="E165" s="1" t="s">
        <v>333</v>
      </c>
      <c r="F165" s="22" t="s">
        <v>289</v>
      </c>
      <c r="G165" s="20" t="s">
        <v>1344</v>
      </c>
      <c r="I165" s="20" t="s">
        <v>1343</v>
      </c>
      <c r="J165" s="20" t="s">
        <v>307</v>
      </c>
    </row>
    <row r="166" spans="2:10" ht="34.5" customHeight="1" x14ac:dyDescent="0.15">
      <c r="B166" s="27" t="s">
        <v>839</v>
      </c>
      <c r="C166" s="27" t="s">
        <v>309</v>
      </c>
      <c r="D166" s="28" t="s">
        <v>1345</v>
      </c>
      <c r="E166" s="29" t="s">
        <v>967</v>
      </c>
      <c r="F166" s="30" t="s">
        <v>289</v>
      </c>
      <c r="G166" s="20" t="s">
        <v>1347</v>
      </c>
      <c r="I166" s="20" t="s">
        <v>1346</v>
      </c>
      <c r="J166" s="20" t="s">
        <v>309</v>
      </c>
    </row>
    <row r="167" spans="2:10" ht="34.5" customHeight="1" x14ac:dyDescent="0.15">
      <c r="B167" s="27" t="s">
        <v>839</v>
      </c>
      <c r="C167" s="27" t="s">
        <v>310</v>
      </c>
      <c r="D167" s="28" t="s">
        <v>1348</v>
      </c>
      <c r="E167" s="29" t="s">
        <v>964</v>
      </c>
      <c r="F167" s="30" t="s">
        <v>289</v>
      </c>
      <c r="G167" s="20" t="s">
        <v>1350</v>
      </c>
      <c r="H167" s="20" t="s">
        <v>748</v>
      </c>
      <c r="I167" s="20" t="s">
        <v>1349</v>
      </c>
      <c r="J167" s="20" t="s">
        <v>310</v>
      </c>
    </row>
    <row r="168" spans="2:10" ht="34.5" customHeight="1" x14ac:dyDescent="0.15">
      <c r="B168" s="27" t="s">
        <v>839</v>
      </c>
      <c r="C168" s="27" t="s">
        <v>415</v>
      </c>
      <c r="D168" s="28" t="s">
        <v>311</v>
      </c>
      <c r="E168" s="29" t="s">
        <v>312</v>
      </c>
      <c r="F168" s="30" t="s">
        <v>289</v>
      </c>
      <c r="G168" s="20" t="s">
        <v>1352</v>
      </c>
      <c r="H168" s="20" t="s">
        <v>748</v>
      </c>
      <c r="I168" s="20" t="s">
        <v>1351</v>
      </c>
      <c r="J168" s="20" t="s">
        <v>415</v>
      </c>
    </row>
    <row r="169" spans="2:10" ht="34.5" customHeight="1" x14ac:dyDescent="0.15">
      <c r="B169" s="1" t="s">
        <v>839</v>
      </c>
      <c r="C169" s="21" t="s">
        <v>313</v>
      </c>
      <c r="D169" s="1" t="s">
        <v>1353</v>
      </c>
      <c r="E169" s="1" t="s">
        <v>958</v>
      </c>
      <c r="F169" s="22" t="s">
        <v>289</v>
      </c>
      <c r="G169" s="20" t="s">
        <v>1355</v>
      </c>
      <c r="I169" s="20" t="s">
        <v>1354</v>
      </c>
      <c r="J169" s="20" t="s">
        <v>313</v>
      </c>
    </row>
    <row r="170" spans="2:10" ht="34.5" customHeight="1" x14ac:dyDescent="0.15">
      <c r="B170" s="1" t="s">
        <v>839</v>
      </c>
      <c r="C170" s="21" t="s">
        <v>314</v>
      </c>
      <c r="D170" s="1" t="s">
        <v>315</v>
      </c>
      <c r="E170" s="1" t="s">
        <v>316</v>
      </c>
      <c r="F170" s="22" t="s">
        <v>289</v>
      </c>
      <c r="G170" s="20" t="s">
        <v>1357</v>
      </c>
      <c r="I170" s="20" t="s">
        <v>1356</v>
      </c>
      <c r="J170" s="20" t="s">
        <v>314</v>
      </c>
    </row>
    <row r="171" spans="2:10" ht="34.5" customHeight="1" x14ac:dyDescent="0.15">
      <c r="B171" s="1" t="s">
        <v>839</v>
      </c>
      <c r="C171" s="21" t="s">
        <v>317</v>
      </c>
      <c r="D171" s="1" t="s">
        <v>1358</v>
      </c>
      <c r="E171" s="1" t="s">
        <v>969</v>
      </c>
      <c r="F171" s="22" t="s">
        <v>289</v>
      </c>
      <c r="G171" s="20" t="s">
        <v>1360</v>
      </c>
      <c r="I171" s="20" t="s">
        <v>1359</v>
      </c>
      <c r="J171" s="20" t="s">
        <v>317</v>
      </c>
    </row>
    <row r="172" spans="2:10" ht="34.5" customHeight="1" x14ac:dyDescent="0.15">
      <c r="B172" s="1" t="s">
        <v>839</v>
      </c>
      <c r="C172" s="21" t="s">
        <v>318</v>
      </c>
      <c r="D172" s="1" t="s">
        <v>1361</v>
      </c>
      <c r="E172" s="1" t="s">
        <v>959</v>
      </c>
      <c r="F172" s="22" t="s">
        <v>289</v>
      </c>
      <c r="G172" s="20" t="s">
        <v>1363</v>
      </c>
      <c r="I172" s="20" t="s">
        <v>1362</v>
      </c>
      <c r="J172" s="20" t="s">
        <v>318</v>
      </c>
    </row>
    <row r="173" spans="2:10" ht="34.5" customHeight="1" x14ac:dyDescent="0.15">
      <c r="B173" s="1" t="s">
        <v>839</v>
      </c>
      <c r="C173" s="21" t="s">
        <v>319</v>
      </c>
      <c r="D173" s="1" t="s">
        <v>320</v>
      </c>
      <c r="E173" s="1" t="s">
        <v>321</v>
      </c>
      <c r="F173" s="30" t="s">
        <v>289</v>
      </c>
      <c r="G173" s="20" t="s">
        <v>1368</v>
      </c>
      <c r="I173" s="20" t="s">
        <v>1367</v>
      </c>
      <c r="J173" s="20" t="s">
        <v>319</v>
      </c>
    </row>
    <row r="174" spans="2:10" ht="34.5" customHeight="1" x14ac:dyDescent="0.15">
      <c r="B174" s="1" t="s">
        <v>839</v>
      </c>
      <c r="C174" s="21" t="s">
        <v>322</v>
      </c>
      <c r="D174" s="1" t="s">
        <v>323</v>
      </c>
      <c r="E174" s="1" t="s">
        <v>324</v>
      </c>
      <c r="F174" s="22" t="s">
        <v>289</v>
      </c>
      <c r="G174" s="20" t="s">
        <v>1370</v>
      </c>
      <c r="I174" s="20" t="s">
        <v>1369</v>
      </c>
      <c r="J174" s="20" t="s">
        <v>322</v>
      </c>
    </row>
    <row r="175" spans="2:10" ht="34.5" customHeight="1" x14ac:dyDescent="0.15">
      <c r="B175" s="1" t="s">
        <v>839</v>
      </c>
      <c r="C175" s="21" t="s">
        <v>416</v>
      </c>
      <c r="D175" s="1" t="s">
        <v>325</v>
      </c>
      <c r="E175" s="1" t="s">
        <v>326</v>
      </c>
      <c r="F175" s="22" t="s">
        <v>289</v>
      </c>
      <c r="G175" s="20" t="s">
        <v>1372</v>
      </c>
      <c r="I175" s="20" t="s">
        <v>1371</v>
      </c>
      <c r="J175" s="20" t="s">
        <v>416</v>
      </c>
    </row>
    <row r="176" spans="2:10" ht="34.5" customHeight="1" x14ac:dyDescent="0.15">
      <c r="B176" s="1" t="s">
        <v>839</v>
      </c>
      <c r="C176" s="21" t="s">
        <v>327</v>
      </c>
      <c r="D176" s="1" t="s">
        <v>1373</v>
      </c>
      <c r="E176" s="1" t="s">
        <v>962</v>
      </c>
      <c r="F176" s="22" t="s">
        <v>289</v>
      </c>
      <c r="G176" s="20" t="s">
        <v>1375</v>
      </c>
      <c r="I176" s="20" t="s">
        <v>1374</v>
      </c>
      <c r="J176" s="20" t="s">
        <v>327</v>
      </c>
    </row>
    <row r="177" spans="2:10" ht="34.5" customHeight="1" x14ac:dyDescent="0.15">
      <c r="B177" s="27" t="s">
        <v>839</v>
      </c>
      <c r="C177" s="27" t="s">
        <v>417</v>
      </c>
      <c r="D177" s="28" t="s">
        <v>328</v>
      </c>
      <c r="E177" s="29" t="s">
        <v>329</v>
      </c>
      <c r="F177" s="30" t="s">
        <v>289</v>
      </c>
      <c r="G177" s="20" t="s">
        <v>1377</v>
      </c>
      <c r="H177" s="20" t="s">
        <v>353</v>
      </c>
      <c r="I177" s="20" t="s">
        <v>1376</v>
      </c>
      <c r="J177" s="20" t="s">
        <v>417</v>
      </c>
    </row>
    <row r="178" spans="2:10" ht="34.5" customHeight="1" x14ac:dyDescent="0.15">
      <c r="B178" s="1" t="s">
        <v>888</v>
      </c>
      <c r="C178" s="21" t="s">
        <v>271</v>
      </c>
      <c r="D178" s="1" t="s">
        <v>1539</v>
      </c>
      <c r="E178" s="1" t="s">
        <v>1540</v>
      </c>
      <c r="F178" s="22" t="s">
        <v>507</v>
      </c>
      <c r="G178" s="20" t="s">
        <v>1542</v>
      </c>
      <c r="H178" s="20" t="s">
        <v>354</v>
      </c>
      <c r="I178" s="20" t="s">
        <v>1541</v>
      </c>
      <c r="J178" s="20" t="s">
        <v>271</v>
      </c>
    </row>
    <row r="179" spans="2:10" ht="34.5" customHeight="1" x14ac:dyDescent="0.15">
      <c r="B179" s="1" t="s">
        <v>878</v>
      </c>
      <c r="C179" s="21" t="s">
        <v>237</v>
      </c>
      <c r="D179" s="1" t="s">
        <v>238</v>
      </c>
      <c r="E179" s="1" t="s">
        <v>489</v>
      </c>
      <c r="F179" s="22" t="s">
        <v>289</v>
      </c>
      <c r="G179" s="20" t="s">
        <v>1502</v>
      </c>
      <c r="I179" s="20" t="s">
        <v>1501</v>
      </c>
      <c r="J179" s="20" t="s">
        <v>237</v>
      </c>
    </row>
    <row r="180" spans="2:10" ht="34.5" customHeight="1" x14ac:dyDescent="0.15">
      <c r="B180" s="1" t="s">
        <v>840</v>
      </c>
      <c r="C180" s="21" t="s">
        <v>41</v>
      </c>
      <c r="D180" s="1" t="s">
        <v>1378</v>
      </c>
      <c r="E180" s="1" t="s">
        <v>419</v>
      </c>
      <c r="F180" s="22" t="s">
        <v>974</v>
      </c>
      <c r="G180" s="20" t="s">
        <v>1380</v>
      </c>
      <c r="I180" s="20" t="s">
        <v>1379</v>
      </c>
      <c r="J180" s="20" t="s">
        <v>41</v>
      </c>
    </row>
    <row r="181" spans="2:10" ht="34.5" customHeight="1" x14ac:dyDescent="0.15">
      <c r="B181" s="1" t="s">
        <v>887</v>
      </c>
      <c r="C181" s="21" t="s">
        <v>97</v>
      </c>
      <c r="D181" s="1" t="s">
        <v>727</v>
      </c>
      <c r="E181" s="1" t="s">
        <v>1536</v>
      </c>
      <c r="F181" s="22" t="s">
        <v>801</v>
      </c>
      <c r="G181" s="20" t="s">
        <v>1538</v>
      </c>
      <c r="I181" s="20" t="s">
        <v>1537</v>
      </c>
      <c r="J181" s="20" t="s">
        <v>97</v>
      </c>
    </row>
    <row r="182" spans="2:10" ht="34.5" customHeight="1" x14ac:dyDescent="0.15">
      <c r="B182" s="1" t="s">
        <v>898</v>
      </c>
      <c r="C182" s="21" t="s">
        <v>519</v>
      </c>
      <c r="D182" s="1" t="s">
        <v>520</v>
      </c>
      <c r="E182" s="1" t="s">
        <v>521</v>
      </c>
      <c r="F182" s="22" t="s">
        <v>522</v>
      </c>
      <c r="G182" s="20" t="s">
        <v>1571</v>
      </c>
      <c r="I182" s="20" t="s">
        <v>1570</v>
      </c>
      <c r="J182" s="20" t="s">
        <v>519</v>
      </c>
    </row>
    <row r="183" spans="2:10" ht="34.5" customHeight="1" x14ac:dyDescent="0.15">
      <c r="B183" s="1" t="s">
        <v>1087</v>
      </c>
      <c r="C183" s="21" t="s">
        <v>1055</v>
      </c>
      <c r="D183" s="1" t="s">
        <v>1056</v>
      </c>
      <c r="E183" s="1" t="s">
        <v>1057</v>
      </c>
      <c r="F183" s="22" t="s">
        <v>289</v>
      </c>
      <c r="G183" s="20" t="s">
        <v>1159</v>
      </c>
      <c r="I183" s="20" t="s">
        <v>1158</v>
      </c>
      <c r="J183" s="20" t="s">
        <v>1055</v>
      </c>
    </row>
    <row r="184" spans="2:10" ht="34.5" customHeight="1" x14ac:dyDescent="0.15">
      <c r="B184" s="1" t="s">
        <v>1170</v>
      </c>
      <c r="C184" s="21" t="s">
        <v>1166</v>
      </c>
      <c r="D184" s="1" t="s">
        <v>1167</v>
      </c>
      <c r="E184" s="1" t="s">
        <v>1168</v>
      </c>
      <c r="F184" s="22" t="s">
        <v>1169</v>
      </c>
      <c r="G184" s="20" t="s">
        <v>1172</v>
      </c>
      <c r="I184" s="20" t="s">
        <v>1171</v>
      </c>
      <c r="J184" s="20" t="s">
        <v>1166</v>
      </c>
    </row>
    <row r="185" spans="2:10" ht="34.5" customHeight="1" x14ac:dyDescent="0.15">
      <c r="B185" s="1" t="s">
        <v>951</v>
      </c>
      <c r="C185" s="21" t="s">
        <v>949</v>
      </c>
      <c r="D185" s="1" t="s">
        <v>1001</v>
      </c>
      <c r="E185" s="1" t="s">
        <v>950</v>
      </c>
      <c r="F185" s="22" t="s">
        <v>1002</v>
      </c>
      <c r="G185" s="20" t="s">
        <v>1683</v>
      </c>
      <c r="I185" s="20" t="s">
        <v>1682</v>
      </c>
      <c r="J185" s="20" t="s">
        <v>949</v>
      </c>
    </row>
    <row r="186" spans="2:10" ht="34.5" customHeight="1" x14ac:dyDescent="0.15">
      <c r="B186" s="27" t="s">
        <v>931</v>
      </c>
      <c r="C186" s="27" t="s">
        <v>724</v>
      </c>
      <c r="D186" s="28" t="s">
        <v>725</v>
      </c>
      <c r="E186" s="29" t="s">
        <v>726</v>
      </c>
      <c r="F186" s="30" t="s">
        <v>289</v>
      </c>
      <c r="G186" s="20" t="s">
        <v>1647</v>
      </c>
      <c r="I186" s="20" t="s">
        <v>1646</v>
      </c>
      <c r="J186" s="20" t="s">
        <v>724</v>
      </c>
    </row>
    <row r="187" spans="2:10" ht="34.5" customHeight="1" x14ac:dyDescent="0.15">
      <c r="B187" s="27" t="s">
        <v>939</v>
      </c>
      <c r="C187" s="27" t="s">
        <v>812</v>
      </c>
      <c r="D187" s="28" t="s">
        <v>813</v>
      </c>
      <c r="E187" s="29" t="s">
        <v>814</v>
      </c>
      <c r="F187" s="30" t="s">
        <v>289</v>
      </c>
      <c r="G187" s="20" t="s">
        <v>1672</v>
      </c>
      <c r="I187" s="20" t="s">
        <v>1671</v>
      </c>
      <c r="J187" s="20" t="s">
        <v>812</v>
      </c>
    </row>
    <row r="188" spans="2:10" ht="34.5" customHeight="1" x14ac:dyDescent="0.15">
      <c r="B188" s="1" t="s">
        <v>910</v>
      </c>
      <c r="C188" s="21" t="s">
        <v>568</v>
      </c>
      <c r="D188" s="1" t="s">
        <v>569</v>
      </c>
      <c r="E188" s="1" t="s">
        <v>570</v>
      </c>
      <c r="F188" s="22" t="s">
        <v>289</v>
      </c>
      <c r="G188" s="20" t="s">
        <v>1597</v>
      </c>
      <c r="I188" s="20" t="s">
        <v>1596</v>
      </c>
      <c r="J188" s="20" t="s">
        <v>568</v>
      </c>
    </row>
    <row r="189" spans="2:10" ht="34.5" customHeight="1" x14ac:dyDescent="0.15">
      <c r="B189" s="1" t="s">
        <v>1075</v>
      </c>
      <c r="C189" s="31" t="s">
        <v>1017</v>
      </c>
      <c r="D189" s="1" t="s">
        <v>1018</v>
      </c>
      <c r="E189" s="1" t="s">
        <v>1019</v>
      </c>
      <c r="F189" s="22" t="s">
        <v>289</v>
      </c>
      <c r="G189" s="20" t="s">
        <v>1395</v>
      </c>
      <c r="I189" s="20" t="s">
        <v>1394</v>
      </c>
      <c r="J189" s="20" t="s">
        <v>1017</v>
      </c>
    </row>
    <row r="190" spans="2:10" ht="34.5" customHeight="1" x14ac:dyDescent="0.15">
      <c r="B190" s="1" t="s">
        <v>1085</v>
      </c>
      <c r="C190" s="21" t="s">
        <v>1049</v>
      </c>
      <c r="D190" s="1" t="s">
        <v>1050</v>
      </c>
      <c r="E190" s="1" t="s">
        <v>1096</v>
      </c>
      <c r="F190" s="22" t="s">
        <v>1051</v>
      </c>
      <c r="G190" s="20" t="s">
        <v>1485</v>
      </c>
      <c r="I190" s="20" t="s">
        <v>1484</v>
      </c>
      <c r="J190" s="20" t="s">
        <v>1049</v>
      </c>
    </row>
    <row r="191" spans="2:10" ht="34.5" customHeight="1" x14ac:dyDescent="0.15">
      <c r="B191" s="27" t="s">
        <v>926</v>
      </c>
      <c r="C191" s="27" t="s">
        <v>642</v>
      </c>
      <c r="D191" s="28" t="s">
        <v>643</v>
      </c>
      <c r="E191" s="29" t="s">
        <v>644</v>
      </c>
      <c r="F191" s="30" t="s">
        <v>687</v>
      </c>
      <c r="G191" s="20" t="s">
        <v>1639</v>
      </c>
      <c r="I191" s="20" t="s">
        <v>1638</v>
      </c>
      <c r="J191" s="20" t="s">
        <v>642</v>
      </c>
    </row>
    <row r="192" spans="2:10" ht="34.5" customHeight="1" x14ac:dyDescent="0.15">
      <c r="B192" s="1" t="s">
        <v>1557</v>
      </c>
      <c r="C192" s="21" t="s">
        <v>101</v>
      </c>
      <c r="D192" s="1" t="s">
        <v>1136</v>
      </c>
      <c r="E192" s="1" t="s">
        <v>515</v>
      </c>
      <c r="F192" s="22" t="s">
        <v>1137</v>
      </c>
      <c r="G192" s="20" t="s">
        <v>1559</v>
      </c>
      <c r="I192" s="20" t="s">
        <v>1558</v>
      </c>
      <c r="J192" s="20" t="s">
        <v>101</v>
      </c>
    </row>
    <row r="193" spans="2:10" ht="34.5" customHeight="1" x14ac:dyDescent="0.15">
      <c r="B193" s="1" t="s">
        <v>1560</v>
      </c>
      <c r="C193" s="21" t="s">
        <v>516</v>
      </c>
      <c r="D193" s="1" t="s">
        <v>287</v>
      </c>
      <c r="E193" s="1" t="s">
        <v>288</v>
      </c>
      <c r="F193" s="22" t="s">
        <v>289</v>
      </c>
      <c r="G193" s="20" t="s">
        <v>1562</v>
      </c>
      <c r="I193" s="20" t="s">
        <v>1561</v>
      </c>
      <c r="J193" s="20" t="s">
        <v>516</v>
      </c>
    </row>
    <row r="194" spans="2:10" ht="34.5" customHeight="1" x14ac:dyDescent="0.15">
      <c r="B194" s="1" t="s">
        <v>883</v>
      </c>
      <c r="C194" s="21" t="s">
        <v>228</v>
      </c>
      <c r="D194" s="1" t="s">
        <v>229</v>
      </c>
      <c r="E194" s="1" t="s">
        <v>500</v>
      </c>
      <c r="F194" s="22" t="s">
        <v>289</v>
      </c>
      <c r="G194" s="20" t="s">
        <v>1520</v>
      </c>
      <c r="I194" s="20" t="s">
        <v>1519</v>
      </c>
      <c r="J194" s="20" t="s">
        <v>228</v>
      </c>
    </row>
    <row r="195" spans="2:10" ht="34.5" customHeight="1" x14ac:dyDescent="0.15">
      <c r="B195" s="1" t="s">
        <v>909</v>
      </c>
      <c r="C195" s="21" t="s">
        <v>564</v>
      </c>
      <c r="D195" s="1" t="s">
        <v>565</v>
      </c>
      <c r="E195" s="1" t="s">
        <v>566</v>
      </c>
      <c r="F195" s="22" t="s">
        <v>289</v>
      </c>
      <c r="G195" s="20" t="s">
        <v>1593</v>
      </c>
      <c r="I195" s="20" t="s">
        <v>1592</v>
      </c>
      <c r="J195" s="20" t="s">
        <v>564</v>
      </c>
    </row>
    <row r="196" spans="2:10" ht="34.5" customHeight="1" x14ac:dyDescent="0.15">
      <c r="B196" s="1" t="s">
        <v>882</v>
      </c>
      <c r="C196" s="21" t="s">
        <v>225</v>
      </c>
      <c r="D196" s="1" t="s">
        <v>226</v>
      </c>
      <c r="E196" s="1" t="s">
        <v>499</v>
      </c>
      <c r="F196" s="22" t="s">
        <v>289</v>
      </c>
      <c r="G196" s="20" t="s">
        <v>1516</v>
      </c>
      <c r="I196" s="20" t="s">
        <v>1515</v>
      </c>
      <c r="J196" s="20" t="s">
        <v>225</v>
      </c>
    </row>
    <row r="197" spans="2:10" ht="34.5" customHeight="1" x14ac:dyDescent="0.15">
      <c r="B197" s="1" t="s">
        <v>894</v>
      </c>
      <c r="C197" s="21" t="s">
        <v>231</v>
      </c>
      <c r="D197" s="1" t="s">
        <v>232</v>
      </c>
      <c r="E197" s="1" t="s">
        <v>514</v>
      </c>
      <c r="F197" s="22" t="s">
        <v>289</v>
      </c>
      <c r="G197" s="20" t="s">
        <v>1554</v>
      </c>
      <c r="H197" s="20" t="s">
        <v>661</v>
      </c>
      <c r="I197" s="20" t="s">
        <v>1553</v>
      </c>
      <c r="J197" s="20" t="s">
        <v>231</v>
      </c>
    </row>
    <row r="198" spans="2:10" ht="34.5" customHeight="1" x14ac:dyDescent="0.15">
      <c r="B198" s="1" t="s">
        <v>903</v>
      </c>
      <c r="C198" s="21" t="s">
        <v>538</v>
      </c>
      <c r="D198" s="1" t="s">
        <v>539</v>
      </c>
      <c r="E198" s="1" t="s">
        <v>540</v>
      </c>
      <c r="F198" s="22" t="s">
        <v>804</v>
      </c>
      <c r="G198" s="20" t="s">
        <v>1581</v>
      </c>
      <c r="I198" s="20" t="s">
        <v>1580</v>
      </c>
      <c r="J198" s="20" t="s">
        <v>538</v>
      </c>
    </row>
    <row r="199" spans="2:10" ht="34.5" customHeight="1" x14ac:dyDescent="0.15">
      <c r="B199" s="1" t="s">
        <v>1138</v>
      </c>
      <c r="C199" s="21" t="s">
        <v>1527</v>
      </c>
      <c r="D199" s="1" t="s">
        <v>1042</v>
      </c>
      <c r="E199" s="1" t="s">
        <v>1043</v>
      </c>
      <c r="F199" s="22" t="s">
        <v>1044</v>
      </c>
      <c r="G199" s="20" t="s">
        <v>1529</v>
      </c>
      <c r="I199" s="20" t="s">
        <v>1528</v>
      </c>
      <c r="J199" s="20" t="s">
        <v>1527</v>
      </c>
    </row>
    <row r="200" spans="2:10" ht="34.5" customHeight="1" x14ac:dyDescent="0.15">
      <c r="B200" s="27" t="s">
        <v>747</v>
      </c>
      <c r="C200" s="27" t="s">
        <v>742</v>
      </c>
      <c r="D200" s="28" t="s">
        <v>743</v>
      </c>
      <c r="E200" s="29" t="s">
        <v>744</v>
      </c>
      <c r="F200" s="30" t="s">
        <v>745</v>
      </c>
      <c r="G200" s="20" t="s">
        <v>1662</v>
      </c>
      <c r="I200" s="20" t="s">
        <v>1661</v>
      </c>
      <c r="J200" s="20" t="s">
        <v>742</v>
      </c>
    </row>
    <row r="201" spans="2:10" ht="34.5" customHeight="1" x14ac:dyDescent="0.15">
      <c r="B201" s="27" t="s">
        <v>929</v>
      </c>
      <c r="C201" s="27" t="s">
        <v>653</v>
      </c>
      <c r="D201" s="28" t="s">
        <v>654</v>
      </c>
      <c r="E201" s="29" t="s">
        <v>655</v>
      </c>
      <c r="F201" s="30" t="s">
        <v>689</v>
      </c>
      <c r="G201" s="20" t="s">
        <v>1643</v>
      </c>
      <c r="I201" s="20" t="s">
        <v>1642</v>
      </c>
      <c r="J201" s="20" t="s">
        <v>653</v>
      </c>
    </row>
    <row r="202" spans="2:10" ht="34.5" customHeight="1" x14ac:dyDescent="0.15">
      <c r="B202" s="1" t="s">
        <v>875</v>
      </c>
      <c r="C202" s="21" t="s">
        <v>242</v>
      </c>
      <c r="D202" s="1" t="s">
        <v>243</v>
      </c>
      <c r="E202" s="1" t="s">
        <v>481</v>
      </c>
      <c r="F202" s="22" t="s">
        <v>482</v>
      </c>
      <c r="G202" s="20" t="s">
        <v>1491</v>
      </c>
      <c r="I202" s="20" t="s">
        <v>1490</v>
      </c>
      <c r="J202" s="20" t="s">
        <v>242</v>
      </c>
    </row>
    <row r="203" spans="2:10" ht="34.5" customHeight="1" x14ac:dyDescent="0.15">
      <c r="B203" s="27" t="s">
        <v>936</v>
      </c>
      <c r="C203" s="27" t="s">
        <v>716</v>
      </c>
      <c r="D203" s="28" t="s">
        <v>717</v>
      </c>
      <c r="E203" s="29" t="s">
        <v>718</v>
      </c>
      <c r="F203" s="30" t="s">
        <v>289</v>
      </c>
      <c r="G203" s="20" t="s">
        <v>1657</v>
      </c>
      <c r="I203" s="20" t="s">
        <v>1656</v>
      </c>
      <c r="J203" s="20" t="s">
        <v>716</v>
      </c>
    </row>
    <row r="204" spans="2:10" ht="34.5" customHeight="1" x14ac:dyDescent="0.15">
      <c r="B204" s="1" t="s">
        <v>838</v>
      </c>
      <c r="C204" s="21" t="s">
        <v>410</v>
      </c>
      <c r="D204" s="1" t="s">
        <v>90</v>
      </c>
      <c r="E204" s="1" t="s">
        <v>411</v>
      </c>
      <c r="F204" s="22" t="s">
        <v>289</v>
      </c>
      <c r="G204" s="20" t="s">
        <v>1287</v>
      </c>
      <c r="I204" s="20" t="s">
        <v>1286</v>
      </c>
      <c r="J204" s="20" t="s">
        <v>410</v>
      </c>
    </row>
    <row r="205" spans="2:10" ht="34.5" customHeight="1" x14ac:dyDescent="0.15">
      <c r="B205" s="1" t="s">
        <v>838</v>
      </c>
      <c r="C205" s="21" t="s">
        <v>412</v>
      </c>
      <c r="D205" s="1" t="s">
        <v>91</v>
      </c>
      <c r="E205" s="1" t="s">
        <v>413</v>
      </c>
      <c r="F205" s="22" t="s">
        <v>289</v>
      </c>
      <c r="G205" s="20" t="s">
        <v>1289</v>
      </c>
      <c r="I205" s="20" t="s">
        <v>1288</v>
      </c>
      <c r="J205" s="20" t="s">
        <v>412</v>
      </c>
    </row>
    <row r="206" spans="2:10" ht="34.5" customHeight="1" x14ac:dyDescent="0.15">
      <c r="B206" s="1" t="s">
        <v>838</v>
      </c>
      <c r="C206" s="21" t="s">
        <v>34</v>
      </c>
      <c r="D206" s="1" t="s">
        <v>92</v>
      </c>
      <c r="E206" s="1" t="s">
        <v>414</v>
      </c>
      <c r="F206" s="22" t="s">
        <v>289</v>
      </c>
      <c r="G206" s="20" t="s">
        <v>1291</v>
      </c>
      <c r="I206" s="20" t="s">
        <v>1290</v>
      </c>
      <c r="J206" s="20" t="s">
        <v>34</v>
      </c>
    </row>
    <row r="207" spans="2:10" ht="34.5" customHeight="1" x14ac:dyDescent="0.15">
      <c r="B207" s="1" t="s">
        <v>860</v>
      </c>
      <c r="C207" s="21" t="s">
        <v>234</v>
      </c>
      <c r="D207" s="1" t="s">
        <v>235</v>
      </c>
      <c r="E207" s="1" t="s">
        <v>465</v>
      </c>
      <c r="F207" s="22" t="s">
        <v>466</v>
      </c>
      <c r="G207" s="20" t="s">
        <v>1457</v>
      </c>
      <c r="I207" s="20" t="s">
        <v>1456</v>
      </c>
      <c r="J207" s="20" t="s">
        <v>234</v>
      </c>
    </row>
    <row r="208" spans="2:10" ht="34.5" customHeight="1" x14ac:dyDescent="0.15">
      <c r="B208" s="1" t="s">
        <v>1083</v>
      </c>
      <c r="C208" s="21" t="s">
        <v>1045</v>
      </c>
      <c r="D208" s="1" t="s">
        <v>1046</v>
      </c>
      <c r="E208" s="1" t="s">
        <v>1047</v>
      </c>
      <c r="F208" s="22" t="s">
        <v>1048</v>
      </c>
      <c r="G208" s="20" t="s">
        <v>1180</v>
      </c>
      <c r="H208" s="20" t="s">
        <v>1084</v>
      </c>
      <c r="I208" s="20" t="s">
        <v>1179</v>
      </c>
      <c r="J208" s="20" t="s">
        <v>1045</v>
      </c>
    </row>
    <row r="209" spans="2:10" ht="34.5" customHeight="1" x14ac:dyDescent="0.15">
      <c r="B209" s="27" t="s">
        <v>935</v>
      </c>
      <c r="C209" s="27" t="s">
        <v>712</v>
      </c>
      <c r="D209" s="28" t="s">
        <v>713</v>
      </c>
      <c r="E209" s="29" t="s">
        <v>714</v>
      </c>
      <c r="F209" s="30" t="s">
        <v>289</v>
      </c>
      <c r="G209" s="20" t="s">
        <v>1655</v>
      </c>
      <c r="I209" s="20" t="s">
        <v>1654</v>
      </c>
      <c r="J209" s="20" t="s">
        <v>712</v>
      </c>
    </row>
    <row r="210" spans="2:10" ht="34.5" customHeight="1" x14ac:dyDescent="0.15">
      <c r="B210" s="1" t="s">
        <v>917</v>
      </c>
      <c r="C210" s="21" t="s">
        <v>599</v>
      </c>
      <c r="D210" s="1" t="s">
        <v>600</v>
      </c>
      <c r="E210" s="1" t="s">
        <v>601</v>
      </c>
      <c r="F210" s="22" t="s">
        <v>289</v>
      </c>
      <c r="G210" s="20" t="s">
        <v>1613</v>
      </c>
      <c r="I210" s="20" t="s">
        <v>1612</v>
      </c>
      <c r="J210" s="20" t="s">
        <v>599</v>
      </c>
    </row>
    <row r="211" spans="2:10" ht="40.5" customHeight="1" x14ac:dyDescent="0.15">
      <c r="B211" s="27" t="s">
        <v>1665</v>
      </c>
      <c r="C211" s="27" t="s">
        <v>806</v>
      </c>
      <c r="D211" s="28" t="s">
        <v>947</v>
      </c>
      <c r="E211" s="29" t="s">
        <v>948</v>
      </c>
      <c r="F211" s="30" t="s">
        <v>289</v>
      </c>
      <c r="G211" s="20" t="s">
        <v>1667</v>
      </c>
      <c r="I211" s="20" t="s">
        <v>1666</v>
      </c>
      <c r="J211" s="20" t="s">
        <v>806</v>
      </c>
    </row>
    <row r="212" spans="2:10" ht="34.5" customHeight="1" x14ac:dyDescent="0.15">
      <c r="B212" s="1" t="s">
        <v>906</v>
      </c>
      <c r="C212" s="21" t="s">
        <v>553</v>
      </c>
      <c r="D212" s="1" t="s">
        <v>554</v>
      </c>
      <c r="E212" s="1" t="s">
        <v>555</v>
      </c>
      <c r="F212" s="22" t="s">
        <v>805</v>
      </c>
      <c r="G212" s="20" t="s">
        <v>1589</v>
      </c>
      <c r="H212" s="20" t="s">
        <v>748</v>
      </c>
      <c r="I212" s="20" t="s">
        <v>1588</v>
      </c>
      <c r="J212" s="20" t="s">
        <v>553</v>
      </c>
    </row>
    <row r="213" spans="2:10" ht="34.5" customHeight="1" x14ac:dyDescent="0.15">
      <c r="B213" s="23" t="s">
        <v>987</v>
      </c>
      <c r="C213" s="24" t="s">
        <v>1428</v>
      </c>
      <c r="D213" s="25" t="s">
        <v>1429</v>
      </c>
      <c r="E213" s="26" t="s">
        <v>975</v>
      </c>
      <c r="F213" s="22" t="s">
        <v>976</v>
      </c>
      <c r="G213" s="20" t="s">
        <v>1431</v>
      </c>
      <c r="I213" s="20" t="s">
        <v>1430</v>
      </c>
      <c r="J213" s="20" t="s">
        <v>1428</v>
      </c>
    </row>
    <row r="214" spans="2:10" ht="34.5" customHeight="1" x14ac:dyDescent="0.15">
      <c r="B214" s="1" t="s">
        <v>845</v>
      </c>
      <c r="C214" s="21" t="s">
        <v>95</v>
      </c>
      <c r="D214" s="1" t="s">
        <v>96</v>
      </c>
      <c r="E214" s="1" t="s">
        <v>431</v>
      </c>
      <c r="F214" s="22" t="s">
        <v>289</v>
      </c>
      <c r="G214" s="20" t="s">
        <v>1407</v>
      </c>
      <c r="I214" s="20" t="s">
        <v>1406</v>
      </c>
      <c r="J214" s="20" t="s">
        <v>95</v>
      </c>
    </row>
    <row r="215" spans="2:10" ht="34.5" customHeight="1" x14ac:dyDescent="0.15">
      <c r="B215" s="27" t="s">
        <v>932</v>
      </c>
      <c r="C215" s="27" t="s">
        <v>699</v>
      </c>
      <c r="D215" s="28" t="s">
        <v>700</v>
      </c>
      <c r="E215" s="29" t="s">
        <v>701</v>
      </c>
      <c r="F215" s="30" t="s">
        <v>289</v>
      </c>
      <c r="G215" s="20" t="s">
        <v>1649</v>
      </c>
      <c r="I215" s="20" t="s">
        <v>1648</v>
      </c>
      <c r="J215" s="20" t="s">
        <v>699</v>
      </c>
    </row>
    <row r="216" spans="2:10" ht="34.5" customHeight="1" x14ac:dyDescent="0.15">
      <c r="B216" s="1" t="s">
        <v>863</v>
      </c>
      <c r="C216" s="21" t="s">
        <v>267</v>
      </c>
      <c r="D216" s="1" t="s">
        <v>268</v>
      </c>
      <c r="E216" s="1" t="s">
        <v>435</v>
      </c>
      <c r="F216" s="22" t="s">
        <v>289</v>
      </c>
      <c r="G216" s="20" t="s">
        <v>1463</v>
      </c>
      <c r="I216" s="20" t="s">
        <v>1462</v>
      </c>
      <c r="J216" s="20" t="s">
        <v>267</v>
      </c>
    </row>
    <row r="217" spans="2:10" ht="34.5" customHeight="1" x14ac:dyDescent="0.15">
      <c r="B217" s="1" t="s">
        <v>1086</v>
      </c>
      <c r="C217" s="21" t="s">
        <v>1052</v>
      </c>
      <c r="D217" s="1" t="s">
        <v>1053</v>
      </c>
      <c r="E217" s="1" t="s">
        <v>1054</v>
      </c>
      <c r="F217" s="22" t="s">
        <v>1101</v>
      </c>
      <c r="G217" s="20" t="s">
        <v>1157</v>
      </c>
      <c r="I217" s="20" t="s">
        <v>1156</v>
      </c>
      <c r="J217" s="20" t="s">
        <v>1052</v>
      </c>
    </row>
    <row r="218" spans="2:10" ht="34.5" customHeight="1" x14ac:dyDescent="0.15">
      <c r="B218" s="1" t="s">
        <v>757</v>
      </c>
      <c r="C218" s="21" t="s">
        <v>36</v>
      </c>
      <c r="D218" s="1" t="s">
        <v>749</v>
      </c>
      <c r="E218" s="1" t="s">
        <v>405</v>
      </c>
      <c r="F218" s="22" t="s">
        <v>457</v>
      </c>
      <c r="G218" s="20" t="s">
        <v>1279</v>
      </c>
      <c r="H218" s="20" t="s">
        <v>691</v>
      </c>
      <c r="I218" s="20" t="s">
        <v>1278</v>
      </c>
      <c r="J218" s="20" t="s">
        <v>36</v>
      </c>
    </row>
    <row r="219" spans="2:10" ht="34.5" customHeight="1" x14ac:dyDescent="0.15">
      <c r="B219" s="1" t="s">
        <v>757</v>
      </c>
      <c r="C219" s="21" t="s">
        <v>406</v>
      </c>
      <c r="D219" s="1" t="s">
        <v>37</v>
      </c>
      <c r="E219" s="1" t="s">
        <v>407</v>
      </c>
      <c r="F219" s="22" t="s">
        <v>289</v>
      </c>
      <c r="G219" s="20" t="s">
        <v>1283</v>
      </c>
      <c r="I219" s="20" t="s">
        <v>1282</v>
      </c>
      <c r="J219" s="20" t="s">
        <v>406</v>
      </c>
    </row>
    <row r="220" spans="2:10" ht="34.5" customHeight="1" x14ac:dyDescent="0.15">
      <c r="B220" s="1" t="s">
        <v>757</v>
      </c>
      <c r="C220" s="21" t="s">
        <v>408</v>
      </c>
      <c r="D220" s="1" t="s">
        <v>38</v>
      </c>
      <c r="E220" s="1" t="s">
        <v>409</v>
      </c>
      <c r="F220" s="22" t="s">
        <v>289</v>
      </c>
      <c r="G220" s="20" t="s">
        <v>1285</v>
      </c>
      <c r="I220" s="20" t="s">
        <v>1284</v>
      </c>
      <c r="J220" s="20" t="s">
        <v>408</v>
      </c>
    </row>
    <row r="221" spans="2:10" ht="34.5" customHeight="1" x14ac:dyDescent="0.15">
      <c r="B221" s="1" t="s">
        <v>911</v>
      </c>
      <c r="C221" s="21" t="s">
        <v>572</v>
      </c>
      <c r="D221" s="1" t="s">
        <v>573</v>
      </c>
      <c r="E221" s="1" t="s">
        <v>574</v>
      </c>
      <c r="F221" s="22" t="s">
        <v>289</v>
      </c>
      <c r="G221" s="20" t="s">
        <v>1599</v>
      </c>
      <c r="I221" s="20" t="s">
        <v>1598</v>
      </c>
      <c r="J221" s="20" t="s">
        <v>572</v>
      </c>
    </row>
    <row r="222" spans="2:10" ht="34.5" customHeight="1" x14ac:dyDescent="0.15">
      <c r="B222" s="27" t="s">
        <v>921</v>
      </c>
      <c r="C222" s="27" t="s">
        <v>621</v>
      </c>
      <c r="D222" s="28" t="s">
        <v>622</v>
      </c>
      <c r="E222" s="29" t="s">
        <v>623</v>
      </c>
      <c r="F222" s="30" t="s">
        <v>289</v>
      </c>
      <c r="G222" s="20" t="s">
        <v>1627</v>
      </c>
      <c r="H222" s="20" t="s">
        <v>1625</v>
      </c>
      <c r="I222" s="20" t="s">
        <v>1626</v>
      </c>
      <c r="J222" s="20" t="s">
        <v>621</v>
      </c>
    </row>
    <row r="223" spans="2:10" ht="34.5" customHeight="1" x14ac:dyDescent="0.15">
      <c r="B223" s="27" t="s">
        <v>937</v>
      </c>
      <c r="C223" s="27" t="s">
        <v>807</v>
      </c>
      <c r="D223" s="28" t="s">
        <v>808</v>
      </c>
      <c r="E223" s="29" t="s">
        <v>809</v>
      </c>
      <c r="F223" s="30" t="s">
        <v>289</v>
      </c>
      <c r="G223" s="20" t="s">
        <v>1664</v>
      </c>
      <c r="I223" s="20" t="s">
        <v>1663</v>
      </c>
      <c r="J223" s="20" t="s">
        <v>807</v>
      </c>
    </row>
    <row r="224" spans="2:10" ht="34.5" customHeight="1" x14ac:dyDescent="0.15">
      <c r="B224" s="1" t="s">
        <v>1082</v>
      </c>
      <c r="C224" s="21" t="s">
        <v>1039</v>
      </c>
      <c r="D224" s="1" t="s">
        <v>1102</v>
      </c>
      <c r="E224" s="1" t="s">
        <v>1040</v>
      </c>
      <c r="F224" s="22" t="s">
        <v>1041</v>
      </c>
      <c r="G224" s="20" t="s">
        <v>1595</v>
      </c>
      <c r="I224" s="20" t="s">
        <v>1594</v>
      </c>
      <c r="J224" s="20" t="s">
        <v>1039</v>
      </c>
    </row>
    <row r="225" spans="1:10" ht="34.5" customHeight="1" x14ac:dyDescent="0.15">
      <c r="B225" s="1" t="s">
        <v>1530</v>
      </c>
      <c r="C225" s="21" t="s">
        <v>284</v>
      </c>
      <c r="D225" s="1" t="s">
        <v>504</v>
      </c>
      <c r="E225" s="1" t="s">
        <v>505</v>
      </c>
      <c r="F225" s="22" t="s">
        <v>506</v>
      </c>
      <c r="G225" s="20" t="s">
        <v>1532</v>
      </c>
      <c r="I225" s="20" t="s">
        <v>1531</v>
      </c>
      <c r="J225" s="20" t="s">
        <v>284</v>
      </c>
    </row>
    <row r="226" spans="1:10" ht="34.5" customHeight="1" x14ac:dyDescent="0.15">
      <c r="B226" s="1" t="s">
        <v>1098</v>
      </c>
      <c r="C226" s="21" t="s">
        <v>1092</v>
      </c>
      <c r="D226" s="1" t="s">
        <v>1006</v>
      </c>
      <c r="E226" s="1" t="s">
        <v>1007</v>
      </c>
      <c r="F226" s="22" t="s">
        <v>289</v>
      </c>
      <c r="G226" s="20" t="s">
        <v>1447</v>
      </c>
      <c r="H226" s="20" t="s">
        <v>1072</v>
      </c>
      <c r="I226" s="20" t="s">
        <v>1446</v>
      </c>
      <c r="J226" s="20" t="s">
        <v>1092</v>
      </c>
    </row>
    <row r="227" spans="1:10" ht="34.5" customHeight="1" x14ac:dyDescent="0.15">
      <c r="B227" s="27" t="s">
        <v>927</v>
      </c>
      <c r="C227" s="27" t="s">
        <v>646</v>
      </c>
      <c r="D227" s="28" t="s">
        <v>647</v>
      </c>
      <c r="E227" s="29" t="s">
        <v>688</v>
      </c>
      <c r="F227" s="30" t="s">
        <v>648</v>
      </c>
      <c r="G227" s="20" t="s">
        <v>1641</v>
      </c>
      <c r="I227" s="20" t="s">
        <v>1640</v>
      </c>
      <c r="J227" s="20" t="s">
        <v>646</v>
      </c>
    </row>
    <row r="228" spans="1:10" ht="34.5" customHeight="1" x14ac:dyDescent="0.15">
      <c r="B228" s="1" t="s">
        <v>922</v>
      </c>
      <c r="C228" s="21" t="s">
        <v>627</v>
      </c>
      <c r="D228" s="1" t="s">
        <v>696</v>
      </c>
      <c r="E228" s="1" t="s">
        <v>628</v>
      </c>
      <c r="F228" s="22" t="s">
        <v>697</v>
      </c>
      <c r="G228" s="20" t="s">
        <v>1631</v>
      </c>
      <c r="H228" s="20" t="s">
        <v>722</v>
      </c>
      <c r="I228" s="20" t="s">
        <v>1630</v>
      </c>
      <c r="J228" s="20" t="s">
        <v>627</v>
      </c>
    </row>
    <row r="229" spans="1:10" ht="34.5" customHeight="1" x14ac:dyDescent="0.15">
      <c r="B229" s="27" t="s">
        <v>920</v>
      </c>
      <c r="C229" s="27" t="s">
        <v>617</v>
      </c>
      <c r="D229" s="28" t="s">
        <v>618</v>
      </c>
      <c r="E229" s="29" t="s">
        <v>619</v>
      </c>
      <c r="F229" s="30" t="s">
        <v>289</v>
      </c>
      <c r="G229" s="20" t="s">
        <v>1624</v>
      </c>
      <c r="I229" s="20" t="s">
        <v>1623</v>
      </c>
      <c r="J229" s="20" t="s">
        <v>617</v>
      </c>
    </row>
    <row r="230" spans="1:10" ht="34.5" customHeight="1" x14ac:dyDescent="0.15">
      <c r="B230" s="1" t="s">
        <v>857</v>
      </c>
      <c r="C230" s="21" t="s">
        <v>197</v>
      </c>
      <c r="D230" s="1" t="s">
        <v>198</v>
      </c>
      <c r="E230" s="1" t="s">
        <v>459</v>
      </c>
      <c r="F230" s="22" t="s">
        <v>460</v>
      </c>
      <c r="G230" s="20" t="s">
        <v>1445</v>
      </c>
      <c r="I230" s="20" t="s">
        <v>1444</v>
      </c>
      <c r="J230" s="20" t="s">
        <v>197</v>
      </c>
    </row>
    <row r="231" spans="1:10" ht="34.5" customHeight="1" x14ac:dyDescent="0.15">
      <c r="B231" s="1" t="s">
        <v>905</v>
      </c>
      <c r="C231" s="21" t="s">
        <v>547</v>
      </c>
      <c r="D231" s="1" t="s">
        <v>548</v>
      </c>
      <c r="E231" s="1" t="s">
        <v>549</v>
      </c>
      <c r="F231" s="22" t="s">
        <v>289</v>
      </c>
      <c r="G231" s="20" t="s">
        <v>1585</v>
      </c>
      <c r="I231" s="20" t="s">
        <v>1584</v>
      </c>
      <c r="J231" s="20" t="s">
        <v>547</v>
      </c>
    </row>
    <row r="232" spans="1:10" ht="34.5" customHeight="1" x14ac:dyDescent="0.15">
      <c r="B232" s="1" t="s">
        <v>889</v>
      </c>
      <c r="C232" s="21" t="s">
        <v>282</v>
      </c>
      <c r="D232" s="1" t="s">
        <v>283</v>
      </c>
      <c r="E232" s="1" t="s">
        <v>508</v>
      </c>
      <c r="F232" s="30" t="s">
        <v>509</v>
      </c>
      <c r="G232" s="20" t="s">
        <v>1544</v>
      </c>
      <c r="I232" s="20" t="s">
        <v>1543</v>
      </c>
      <c r="J232" s="20" t="s">
        <v>282</v>
      </c>
    </row>
    <row r="233" spans="1:10" ht="34.5" customHeight="1" x14ac:dyDescent="0.15">
      <c r="A233" s="37" t="s">
        <v>1068</v>
      </c>
      <c r="B233" s="27" t="s">
        <v>941</v>
      </c>
      <c r="C233" s="27" t="s">
        <v>818</v>
      </c>
      <c r="D233" s="28" t="s">
        <v>819</v>
      </c>
      <c r="E233" s="29" t="s">
        <v>820</v>
      </c>
      <c r="F233" s="30" t="s">
        <v>289</v>
      </c>
      <c r="G233" s="20" t="s">
        <v>1676</v>
      </c>
      <c r="I233" s="20" t="s">
        <v>1675</v>
      </c>
      <c r="J233" s="20" t="s">
        <v>818</v>
      </c>
    </row>
    <row r="234" spans="1:10" ht="34.5" customHeight="1" x14ac:dyDescent="0.15">
      <c r="B234" s="1" t="s">
        <v>893</v>
      </c>
      <c r="C234" s="21" t="s">
        <v>221</v>
      </c>
      <c r="D234" s="1" t="s">
        <v>209</v>
      </c>
      <c r="E234" s="1" t="s">
        <v>513</v>
      </c>
      <c r="F234" s="22" t="s">
        <v>289</v>
      </c>
      <c r="G234" s="20" t="s">
        <v>1552</v>
      </c>
      <c r="I234" s="20" t="s">
        <v>1551</v>
      </c>
      <c r="J234" s="20" t="s">
        <v>221</v>
      </c>
    </row>
    <row r="235" spans="1:10" ht="34.5" customHeight="1" x14ac:dyDescent="0.15">
      <c r="B235" s="23" t="s">
        <v>791</v>
      </c>
      <c r="C235" s="24" t="s">
        <v>152</v>
      </c>
      <c r="D235" s="25" t="s">
        <v>789</v>
      </c>
      <c r="E235" s="26" t="s">
        <v>790</v>
      </c>
      <c r="F235" s="22" t="s">
        <v>289</v>
      </c>
      <c r="G235" s="20" t="s">
        <v>1425</v>
      </c>
      <c r="I235" s="20" t="s">
        <v>1424</v>
      </c>
      <c r="J235" s="20" t="s">
        <v>152</v>
      </c>
    </row>
    <row r="236" spans="1:10" ht="34.5" customHeight="1" x14ac:dyDescent="0.15">
      <c r="B236" s="1" t="s">
        <v>897</v>
      </c>
      <c r="C236" s="21" t="s">
        <v>802</v>
      </c>
      <c r="D236" s="1" t="s">
        <v>344</v>
      </c>
      <c r="E236" s="1" t="s">
        <v>345</v>
      </c>
      <c r="F236" s="22" t="s">
        <v>289</v>
      </c>
      <c r="G236" s="20" t="s">
        <v>1569</v>
      </c>
      <c r="H236" s="20" t="s">
        <v>763</v>
      </c>
      <c r="I236" s="20" t="s">
        <v>1568</v>
      </c>
      <c r="J236" s="20" t="s">
        <v>802</v>
      </c>
    </row>
    <row r="237" spans="1:10" ht="34.5" customHeight="1" x14ac:dyDescent="0.15">
      <c r="B237" s="1" t="s">
        <v>829</v>
      </c>
      <c r="C237" s="21" t="s">
        <v>28</v>
      </c>
      <c r="D237" s="1" t="s">
        <v>29</v>
      </c>
      <c r="E237" s="1" t="s">
        <v>388</v>
      </c>
      <c r="F237" s="22" t="s">
        <v>289</v>
      </c>
      <c r="G237" s="20" t="s">
        <v>1257</v>
      </c>
      <c r="I237" s="20" t="s">
        <v>1256</v>
      </c>
      <c r="J237" s="20" t="s">
        <v>28</v>
      </c>
    </row>
    <row r="238" spans="1:10" ht="34.5" customHeight="1" x14ac:dyDescent="0.15">
      <c r="B238" s="1" t="s">
        <v>866</v>
      </c>
      <c r="C238" s="21" t="s">
        <v>208</v>
      </c>
      <c r="D238" s="1" t="s">
        <v>471</v>
      </c>
      <c r="E238" s="1" t="s">
        <v>472</v>
      </c>
      <c r="F238" s="22" t="s">
        <v>289</v>
      </c>
      <c r="G238" s="20" t="s">
        <v>1471</v>
      </c>
      <c r="I238" s="20" t="s">
        <v>1470</v>
      </c>
      <c r="J238" s="20" t="s">
        <v>208</v>
      </c>
    </row>
    <row r="239" spans="1:10" ht="34.5" customHeight="1" x14ac:dyDescent="0.15">
      <c r="B239" s="1" t="s">
        <v>1074</v>
      </c>
      <c r="C239" s="21" t="s">
        <v>1014</v>
      </c>
      <c r="D239" s="1" t="s">
        <v>1015</v>
      </c>
      <c r="E239" s="1" t="s">
        <v>1016</v>
      </c>
      <c r="F239" s="22" t="s">
        <v>289</v>
      </c>
      <c r="G239" s="20" t="s">
        <v>1281</v>
      </c>
      <c r="I239" s="20" t="s">
        <v>1280</v>
      </c>
      <c r="J239" s="20" t="s">
        <v>1014</v>
      </c>
    </row>
    <row r="240" spans="1:10" ht="34.5" customHeight="1" thickBot="1" x14ac:dyDescent="0.2">
      <c r="A240" s="38"/>
      <c r="B240" s="33" t="s">
        <v>873</v>
      </c>
      <c r="C240" s="34" t="s">
        <v>240</v>
      </c>
      <c r="D240" s="33" t="s">
        <v>785</v>
      </c>
      <c r="E240" s="33" t="s">
        <v>786</v>
      </c>
      <c r="F240" s="35" t="s">
        <v>289</v>
      </c>
      <c r="G240" s="20" t="s">
        <v>1487</v>
      </c>
      <c r="I240" s="20" t="s">
        <v>1486</v>
      </c>
      <c r="J240" s="20" t="s">
        <v>240</v>
      </c>
    </row>
  </sheetData>
  <sheetProtection algorithmName="SHA-512" hashValue="vLuTBKcuTqbF5jkX6PrY07KGp4bTkBPd9vlYPFecC2H3AlSk5dFmaXmXT80dR/eMQw+AfTMSXSIfIE0RiTb6ng==" saltValue="DVZIb3TrjtEpoU2/zmMPLQ==" spinCount="100000" sheet="1" objects="1" scenarios="1" autoFilter="0"/>
  <autoFilter ref="A1:F1" xr:uid="{F942D07B-8679-4F70-A09C-592B558E9822}"/>
  <sortState xmlns:xlrd2="http://schemas.microsoft.com/office/spreadsheetml/2017/richdata2" ref="A2:J240">
    <sortCondition ref="B2:B240"/>
  </sortState>
  <phoneticPr fontId="1"/>
  <conditionalFormatting sqref="D1:D33 D35:D44 D47:D153 D155:D1048576">
    <cfRule type="duplicateValues" dxfId="12" priority="80"/>
  </conditionalFormatting>
  <conditionalFormatting sqref="D1:D1048576">
    <cfRule type="duplicateValues" dxfId="11" priority="79"/>
  </conditionalFormatting>
  <conditionalFormatting sqref="D34">
    <cfRule type="duplicateValues" dxfId="10" priority="7"/>
    <cfRule type="duplicateValues" dxfId="9" priority="8"/>
  </conditionalFormatting>
  <conditionalFormatting sqref="D45">
    <cfRule type="duplicateValues" dxfId="8" priority="5"/>
    <cfRule type="duplicateValues" dxfId="7" priority="6"/>
  </conditionalFormatting>
  <conditionalFormatting sqref="D46">
    <cfRule type="duplicateValues" dxfId="6" priority="3"/>
    <cfRule type="duplicateValues" dxfId="5" priority="4"/>
  </conditionalFormatting>
  <conditionalFormatting sqref="D154">
    <cfRule type="duplicateValues" dxfId="4" priority="1"/>
    <cfRule type="duplicateValues" dxfId="3" priority="2"/>
  </conditionalFormatting>
  <conditionalFormatting sqref="D231">
    <cfRule type="duplicateValues" dxfId="2" priority="27"/>
    <cfRule type="duplicateValues" dxfId="1" priority="28"/>
  </conditionalFormatting>
  <dataValidations count="1">
    <dataValidation type="list" allowBlank="1" showInputMessage="1" showErrorMessage="1" sqref="A2:A1048576" xr:uid="{E701BF1D-BEBD-4A10-AEB5-7EAF371A0BFA}">
      <formula1>"　,〇"</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56B6B-EA0A-40D1-A295-5063A4BC31E0}">
  <sheetPr codeName="Sheet2"/>
  <dimension ref="A1:E206"/>
  <sheetViews>
    <sheetView workbookViewId="0">
      <selection activeCell="AA13" sqref="AA13"/>
    </sheetView>
  </sheetViews>
  <sheetFormatPr defaultRowHeight="13.5" x14ac:dyDescent="0.15"/>
  <cols>
    <col min="1" max="1" width="41.875" style="1" customWidth="1"/>
  </cols>
  <sheetData>
    <row r="1" spans="1:5" x14ac:dyDescent="0.15">
      <c r="A1" s="2" t="s">
        <v>2</v>
      </c>
      <c r="B1" s="4">
        <f>COUNTA(医療機関情報!B6:B7)+COUNTA(医療機関情報!B15)+COUNTA(医療機関情報!B18:B23)+COUNTA(医療機関情報!B26:B27)+COUNTA(医療機関情報!B30:B35)</f>
        <v>3</v>
      </c>
      <c r="D1" t="str">
        <f>IFERROR(IF(FIND("@",医療機関情報!$B$6),"Yes"),"No")</f>
        <v>No</v>
      </c>
      <c r="E1" t="s">
        <v>334</v>
      </c>
    </row>
    <row r="2" spans="1:5" x14ac:dyDescent="0.15">
      <c r="A2" s="2" t="s">
        <v>46</v>
      </c>
      <c r="B2">
        <f>COUNTIF(B26:B28,"TRUE")</f>
        <v>0</v>
      </c>
      <c r="D2" t="str">
        <f>IFERROR(IF(FIND("%",医療機関情報!$B$6),"Yes"),"No")</f>
        <v>No</v>
      </c>
      <c r="E2" t="s">
        <v>335</v>
      </c>
    </row>
    <row r="3" spans="1:5" x14ac:dyDescent="0.15">
      <c r="A3" t="s">
        <v>9</v>
      </c>
      <c r="B3" s="4">
        <f>SUM(B1:B2)</f>
        <v>3</v>
      </c>
      <c r="D3" t="str">
        <f>IFERROR(IF(FIND("#",医療機関情報!$B$6),"Yes"),"No")</f>
        <v>No</v>
      </c>
      <c r="E3" t="s">
        <v>336</v>
      </c>
    </row>
    <row r="4" spans="1:5" x14ac:dyDescent="0.15">
      <c r="A4" t="s">
        <v>13</v>
      </c>
      <c r="B4" s="4"/>
      <c r="D4" t="str">
        <f>IFERROR(IF(FIND("-",医療機関情報!$B$6),"Yes"),"No")</f>
        <v>No</v>
      </c>
      <c r="E4" t="s">
        <v>290</v>
      </c>
    </row>
    <row r="5" spans="1:5" x14ac:dyDescent="0.15">
      <c r="A5" t="s">
        <v>668</v>
      </c>
      <c r="D5" t="str">
        <f>IFERROR(IF(FIND(".",医療機関情報!$B$6),"Yes"),"No")</f>
        <v>No</v>
      </c>
      <c r="E5" t="s">
        <v>106</v>
      </c>
    </row>
    <row r="6" spans="1:5" x14ac:dyDescent="0.15">
      <c r="A6" t="s">
        <v>15</v>
      </c>
      <c r="D6" t="str">
        <f>IFERROR(IF(FIND("?",医療機関情報!$B$6),"Yes"),"No")</f>
        <v>No</v>
      </c>
      <c r="E6" t="s">
        <v>105</v>
      </c>
    </row>
    <row r="7" spans="1:5" x14ac:dyDescent="0.15">
      <c r="A7" t="s">
        <v>20</v>
      </c>
      <c r="D7" t="str">
        <f>IFERROR(IF(FIND("(",医療機関情報!$B$6),"Yes"),"No")</f>
        <v>No</v>
      </c>
      <c r="E7" t="s">
        <v>107</v>
      </c>
    </row>
    <row r="8" spans="1:5" x14ac:dyDescent="0.15">
      <c r="A8" t="s">
        <v>385</v>
      </c>
      <c r="D8" t="str">
        <f>IFERROR(IF(FIND(")",医療機関情報!$B$6),"Yes"),"No")</f>
        <v>No</v>
      </c>
      <c r="E8" t="s">
        <v>108</v>
      </c>
    </row>
    <row r="9" spans="1:5" x14ac:dyDescent="0.15">
      <c r="A9" t="s">
        <v>27</v>
      </c>
      <c r="D9" t="str">
        <f>IFERROR(IF(FIND("[",医療機関情報!$B$6),"Yes"),"No")</f>
        <v>No</v>
      </c>
      <c r="E9" t="s">
        <v>109</v>
      </c>
    </row>
    <row r="10" spans="1:5" x14ac:dyDescent="0.15">
      <c r="A10" t="s">
        <v>389</v>
      </c>
      <c r="D10" t="str">
        <f>IFERROR(IF(FIND("]",医療機関情報!$B$6),"Yes"),"No")</f>
        <v>No</v>
      </c>
      <c r="E10" t="s">
        <v>110</v>
      </c>
    </row>
    <row r="11" spans="1:5" x14ac:dyDescent="0.15">
      <c r="A11" t="s">
        <v>392</v>
      </c>
      <c r="D11" t="str">
        <f>IFERROR(IF(FIND("/",医療機関情報!$B$6),"Yes"),"No")</f>
        <v>No</v>
      </c>
      <c r="E11" t="s">
        <v>111</v>
      </c>
    </row>
    <row r="12" spans="1:5" x14ac:dyDescent="0.15">
      <c r="A12" t="s">
        <v>395</v>
      </c>
      <c r="D12" t="str">
        <f>IFERROR(IF(FIND("\",医療機関情報!$B$6),"Yes"),"No")</f>
        <v>No</v>
      </c>
      <c r="E12" t="s">
        <v>112</v>
      </c>
    </row>
    <row r="13" spans="1:5" x14ac:dyDescent="0.15">
      <c r="A13" t="s">
        <v>398</v>
      </c>
      <c r="D13" t="str">
        <f>IFERROR(IF(FIND("=",医療機関情報!$B$6),"Yes"),"No")</f>
        <v>No</v>
      </c>
      <c r="E13" t="s">
        <v>113</v>
      </c>
    </row>
    <row r="14" spans="1:5" x14ac:dyDescent="0.15">
      <c r="A14" t="s">
        <v>10</v>
      </c>
      <c r="D14" t="str">
        <f>IFERROR(IF(FIND("+",医療機関情報!$B$6),"Yes"),"No")</f>
        <v>No</v>
      </c>
      <c r="E14" t="s">
        <v>114</v>
      </c>
    </row>
    <row r="15" spans="1:5" x14ac:dyDescent="0.15">
      <c r="A15" t="s">
        <v>17</v>
      </c>
      <c r="D15" t="str">
        <f>IFERROR(IF(FIND("&lt;",医療機関情報!$B$6),"Yes"),"No")</f>
        <v>No</v>
      </c>
      <c r="E15" t="s">
        <v>115</v>
      </c>
    </row>
    <row r="16" spans="1:5" x14ac:dyDescent="0.15">
      <c r="A16" t="s">
        <v>18</v>
      </c>
      <c r="D16" t="str">
        <f>IFERROR(IF(FIND("&gt;",医療機関情報!$B$6),"Yes"),"No")</f>
        <v>No</v>
      </c>
      <c r="E16" t="s">
        <v>116</v>
      </c>
    </row>
    <row r="17" spans="1:5" x14ac:dyDescent="0.15">
      <c r="A17" t="s">
        <v>23</v>
      </c>
      <c r="D17" t="str">
        <f>IFERROR(IF(FIND(":",医療機関情報!$B$6),"Yes"),"No")</f>
        <v>No</v>
      </c>
      <c r="E17" t="s">
        <v>117</v>
      </c>
    </row>
    <row r="18" spans="1:5" x14ac:dyDescent="0.15">
      <c r="A18" t="s">
        <v>677</v>
      </c>
      <c r="D18" t="str">
        <f>IFERROR(IF(FIND(";",医療機関情報!$B$6),"Yes"),"No")</f>
        <v>No</v>
      </c>
      <c r="E18" t="s">
        <v>118</v>
      </c>
    </row>
    <row r="19" spans="1:5" x14ac:dyDescent="0.15">
      <c r="A19" t="s">
        <v>35</v>
      </c>
      <c r="D19" t="str">
        <f>IFERROR(IF(FIND("""",医療機関情報!$B$6),"Yes"),"No")</f>
        <v>No</v>
      </c>
      <c r="E19" t="s">
        <v>119</v>
      </c>
    </row>
    <row r="20" spans="1:5" x14ac:dyDescent="0.15">
      <c r="A20" t="s">
        <v>33</v>
      </c>
      <c r="D20" t="str">
        <f>IFERROR(IF(FIND(",",医療機関情報!$B$6),"Yes"),"No")</f>
        <v>No</v>
      </c>
      <c r="E20" s="3" t="s">
        <v>120</v>
      </c>
    </row>
    <row r="21" spans="1:5" x14ac:dyDescent="0.15">
      <c r="A21" t="s">
        <v>39</v>
      </c>
      <c r="D21" t="str">
        <f>IFERROR(IF(FIND("*",医療機関情報!$B$6),"Yes"),"No")</f>
        <v>No</v>
      </c>
      <c r="E21" t="s">
        <v>121</v>
      </c>
    </row>
    <row r="22" spans="1:5" x14ac:dyDescent="0.15">
      <c r="A22" t="s">
        <v>418</v>
      </c>
      <c r="D22" t="str">
        <f>IFERROR(IF(FIND("^",医療機関情報!$B$6),"Yes"),"No")</f>
        <v>No</v>
      </c>
      <c r="E22" t="s">
        <v>122</v>
      </c>
    </row>
    <row r="23" spans="1:5" x14ac:dyDescent="0.15">
      <c r="A23" t="s">
        <v>420</v>
      </c>
      <c r="D23" t="str">
        <f>IFERROR(IF(FIND("|",医療機関情報!$B$6),"Yes"),"No")</f>
        <v>No</v>
      </c>
      <c r="E23" t="s">
        <v>123</v>
      </c>
    </row>
    <row r="24" spans="1:5" x14ac:dyDescent="0.15">
      <c r="A24" t="s">
        <v>42</v>
      </c>
      <c r="D24" t="str">
        <f>IFERROR(IF(FIND("&amp;",医療機関情報!$B$6),"Yes"),"No")</f>
        <v>No</v>
      </c>
      <c r="E24" t="s">
        <v>124</v>
      </c>
    </row>
    <row r="25" spans="1:5" x14ac:dyDescent="0.15">
      <c r="A25" t="s">
        <v>424</v>
      </c>
      <c r="D25" t="str">
        <f>IFERROR(IF(FIND(".",医療機関情報!$B$6),"Yes"),"No")</f>
        <v>No</v>
      </c>
      <c r="E25" t="s">
        <v>106</v>
      </c>
    </row>
    <row r="26" spans="1:5" x14ac:dyDescent="0.15">
      <c r="A26" t="s">
        <v>6</v>
      </c>
      <c r="B26" t="b">
        <v>0</v>
      </c>
      <c r="D26" t="str">
        <f>IFERROR(IF(FIND("'",医療機関情報!$B$6),"Yes"),"No")</f>
        <v>No</v>
      </c>
      <c r="E26" s="3" t="s">
        <v>125</v>
      </c>
    </row>
    <row r="27" spans="1:5" x14ac:dyDescent="0.15">
      <c r="A27" t="s">
        <v>425</v>
      </c>
      <c r="B27" t="b">
        <v>0</v>
      </c>
      <c r="D27" t="str">
        <f>IFERROR(IF(FIND("_",医療機関情報!$B$6),"Yes"),"No")</f>
        <v>No</v>
      </c>
      <c r="E27" t="s">
        <v>126</v>
      </c>
    </row>
    <row r="28" spans="1:5" x14ac:dyDescent="0.15">
      <c r="A28" t="s">
        <v>7</v>
      </c>
      <c r="B28" t="b">
        <v>0</v>
      </c>
      <c r="D28" t="str">
        <f>IFERROR(IF(FIND(" ",医療機関情報!$B$6),"Yes"),"No")</f>
        <v>No</v>
      </c>
      <c r="E28" t="s">
        <v>127</v>
      </c>
    </row>
    <row r="29" spans="1:5" x14ac:dyDescent="0.15">
      <c r="A29" t="s">
        <v>45</v>
      </c>
      <c r="D29" t="str">
        <f>IF(LEFT(医療機関情報!B6,1)="0","Yes","No")</f>
        <v>No</v>
      </c>
      <c r="E29" t="s">
        <v>128</v>
      </c>
    </row>
    <row r="30" spans="1:5" x14ac:dyDescent="0.15">
      <c r="A30" t="s">
        <v>679</v>
      </c>
      <c r="D30">
        <f>COUNTIF(D1:D29,"Yes")</f>
        <v>0</v>
      </c>
    </row>
    <row r="31" spans="1:5" x14ac:dyDescent="0.15">
      <c r="A31" t="s">
        <v>89</v>
      </c>
    </row>
    <row r="32" spans="1:5" x14ac:dyDescent="0.15">
      <c r="A32" t="s">
        <v>432</v>
      </c>
    </row>
    <row r="33" spans="1:1" x14ac:dyDescent="0.15">
      <c r="A33" t="s">
        <v>436</v>
      </c>
    </row>
    <row r="34" spans="1:1" x14ac:dyDescent="0.15">
      <c r="A34" t="s">
        <v>439</v>
      </c>
    </row>
    <row r="35" spans="1:1" x14ac:dyDescent="0.15">
      <c r="A35" t="s">
        <v>442</v>
      </c>
    </row>
    <row r="36" spans="1:1" x14ac:dyDescent="0.15">
      <c r="A36" t="s">
        <v>445</v>
      </c>
    </row>
    <row r="37" spans="1:1" x14ac:dyDescent="0.15">
      <c r="A37" t="s">
        <v>447</v>
      </c>
    </row>
    <row r="38" spans="1:1" x14ac:dyDescent="0.15">
      <c r="A38" t="s">
        <v>102</v>
      </c>
    </row>
    <row r="39" spans="1:1" x14ac:dyDescent="0.15">
      <c r="A39" t="s">
        <v>151</v>
      </c>
    </row>
    <row r="40" spans="1:1" x14ac:dyDescent="0.15">
      <c r="A40" t="s">
        <v>153</v>
      </c>
    </row>
    <row r="41" spans="1:1" x14ac:dyDescent="0.15">
      <c r="A41" t="s">
        <v>662</v>
      </c>
    </row>
    <row r="42" spans="1:1" x14ac:dyDescent="0.15">
      <c r="A42" t="s">
        <v>663</v>
      </c>
    </row>
    <row r="43" spans="1:1" x14ac:dyDescent="0.15">
      <c r="A43" t="s">
        <v>664</v>
      </c>
    </row>
    <row r="44" spans="1:1" x14ac:dyDescent="0.15">
      <c r="A44" t="s">
        <v>665</v>
      </c>
    </row>
    <row r="45" spans="1:1" x14ac:dyDescent="0.15">
      <c r="A45" t="s">
        <v>666</v>
      </c>
    </row>
    <row r="46" spans="1:1" x14ac:dyDescent="0.15">
      <c r="A46" t="s">
        <v>154</v>
      </c>
    </row>
    <row r="47" spans="1:1" x14ac:dyDescent="0.15">
      <c r="A47" t="s">
        <v>670</v>
      </c>
    </row>
    <row r="48" spans="1:1" x14ac:dyDescent="0.15">
      <c r="A48" t="s">
        <v>157</v>
      </c>
    </row>
    <row r="49" spans="1:1" x14ac:dyDescent="0.15">
      <c r="A49" t="s">
        <v>160</v>
      </c>
    </row>
    <row r="50" spans="1:1" x14ac:dyDescent="0.15">
      <c r="A50" t="s">
        <v>188</v>
      </c>
    </row>
    <row r="51" spans="1:1" x14ac:dyDescent="0.15">
      <c r="A51" t="s">
        <v>190</v>
      </c>
    </row>
    <row r="52" spans="1:1" x14ac:dyDescent="0.15">
      <c r="A52" s="14" t="s">
        <v>193</v>
      </c>
    </row>
    <row r="53" spans="1:1" x14ac:dyDescent="0.15">
      <c r="A53" s="14" t="s">
        <v>196</v>
      </c>
    </row>
    <row r="54" spans="1:1" x14ac:dyDescent="0.15">
      <c r="A54" s="14" t="s">
        <v>671</v>
      </c>
    </row>
    <row r="55" spans="1:1" x14ac:dyDescent="0.15">
      <c r="A55" s="14" t="s">
        <v>201</v>
      </c>
    </row>
    <row r="56" spans="1:1" x14ac:dyDescent="0.15">
      <c r="A56" t="s">
        <v>203</v>
      </c>
    </row>
    <row r="57" spans="1:1" x14ac:dyDescent="0.15">
      <c r="A57" t="s">
        <v>233</v>
      </c>
    </row>
    <row r="58" spans="1:1" x14ac:dyDescent="0.15">
      <c r="A58" t="s">
        <v>672</v>
      </c>
    </row>
    <row r="59" spans="1:1" x14ac:dyDescent="0.15">
      <c r="A59" t="s">
        <v>263</v>
      </c>
    </row>
    <row r="60" spans="1:1" x14ac:dyDescent="0.15">
      <c r="A60" t="s">
        <v>266</v>
      </c>
    </row>
    <row r="61" spans="1:1" x14ac:dyDescent="0.15">
      <c r="A61" t="s">
        <v>174</v>
      </c>
    </row>
    <row r="62" spans="1:1" x14ac:dyDescent="0.15">
      <c r="A62" t="s">
        <v>205</v>
      </c>
    </row>
    <row r="63" spans="1:1" x14ac:dyDescent="0.15">
      <c r="A63" t="s">
        <v>673</v>
      </c>
    </row>
    <row r="64" spans="1:1" x14ac:dyDescent="0.15">
      <c r="A64" t="s">
        <v>166</v>
      </c>
    </row>
    <row r="65" spans="1:1" x14ac:dyDescent="0.15">
      <c r="A65" t="s">
        <v>272</v>
      </c>
    </row>
    <row r="66" spans="1:1" x14ac:dyDescent="0.15">
      <c r="A66" t="s">
        <v>275</v>
      </c>
    </row>
    <row r="67" spans="1:1" x14ac:dyDescent="0.15">
      <c r="A67" t="s">
        <v>169</v>
      </c>
    </row>
    <row r="68" spans="1:1" x14ac:dyDescent="0.15">
      <c r="A68" t="s">
        <v>210</v>
      </c>
    </row>
    <row r="69" spans="1:1" x14ac:dyDescent="0.15">
      <c r="A69" t="s">
        <v>163</v>
      </c>
    </row>
    <row r="70" spans="1:1" x14ac:dyDescent="0.15">
      <c r="A70" t="s">
        <v>280</v>
      </c>
    </row>
    <row r="71" spans="1:1" x14ac:dyDescent="0.15">
      <c r="A71" t="s">
        <v>239</v>
      </c>
    </row>
    <row r="72" spans="1:1" x14ac:dyDescent="0.15">
      <c r="A72" t="s">
        <v>245</v>
      </c>
    </row>
    <row r="73" spans="1:1" x14ac:dyDescent="0.15">
      <c r="A73" t="s">
        <v>241</v>
      </c>
    </row>
    <row r="74" spans="1:1" x14ac:dyDescent="0.15">
      <c r="A74" t="s">
        <v>667</v>
      </c>
    </row>
    <row r="75" spans="1:1" x14ac:dyDescent="0.15">
      <c r="A75" t="s">
        <v>678</v>
      </c>
    </row>
    <row r="76" spans="1:1" x14ac:dyDescent="0.15">
      <c r="A76" t="s">
        <v>213</v>
      </c>
    </row>
    <row r="77" spans="1:1" x14ac:dyDescent="0.15">
      <c r="A77" t="s">
        <v>236</v>
      </c>
    </row>
    <row r="78" spans="1:1" x14ac:dyDescent="0.15">
      <c r="A78" s="14" t="s">
        <v>248</v>
      </c>
    </row>
    <row r="79" spans="1:1" x14ac:dyDescent="0.15">
      <c r="A79" t="s">
        <v>251</v>
      </c>
    </row>
    <row r="80" spans="1:1" x14ac:dyDescent="0.15">
      <c r="A80" t="s">
        <v>254</v>
      </c>
    </row>
    <row r="81" spans="1:1" x14ac:dyDescent="0.15">
      <c r="A81" t="s">
        <v>675</v>
      </c>
    </row>
    <row r="82" spans="1:1" x14ac:dyDescent="0.15">
      <c r="A82" t="s">
        <v>676</v>
      </c>
    </row>
    <row r="83" spans="1:1" x14ac:dyDescent="0.15">
      <c r="A83" t="s">
        <v>224</v>
      </c>
    </row>
    <row r="84" spans="1:1" x14ac:dyDescent="0.15">
      <c r="A84" t="s">
        <v>227</v>
      </c>
    </row>
    <row r="85" spans="1:1" x14ac:dyDescent="0.15">
      <c r="A85" t="s">
        <v>177</v>
      </c>
    </row>
    <row r="86" spans="1:1" x14ac:dyDescent="0.15">
      <c r="A86" t="s">
        <v>180</v>
      </c>
    </row>
    <row r="87" spans="1:1" x14ac:dyDescent="0.15">
      <c r="A87" t="s">
        <v>183</v>
      </c>
    </row>
    <row r="88" spans="1:1" x14ac:dyDescent="0.15">
      <c r="A88" t="s">
        <v>680</v>
      </c>
    </row>
    <row r="89" spans="1:1" x14ac:dyDescent="0.15">
      <c r="A89" t="s">
        <v>278</v>
      </c>
    </row>
    <row r="90" spans="1:1" x14ac:dyDescent="0.15">
      <c r="A90" t="s">
        <v>269</v>
      </c>
    </row>
    <row r="91" spans="1:1" x14ac:dyDescent="0.15">
      <c r="A91" t="s">
        <v>270</v>
      </c>
    </row>
    <row r="92" spans="1:1" x14ac:dyDescent="0.15">
      <c r="A92" t="s">
        <v>281</v>
      </c>
    </row>
    <row r="93" spans="1:1" x14ac:dyDescent="0.15">
      <c r="A93" t="s">
        <v>172</v>
      </c>
    </row>
    <row r="94" spans="1:1" x14ac:dyDescent="0.15">
      <c r="A94" t="s">
        <v>260</v>
      </c>
    </row>
    <row r="95" spans="1:1" x14ac:dyDescent="0.15">
      <c r="A95" t="s">
        <v>674</v>
      </c>
    </row>
    <row r="96" spans="1:1" x14ac:dyDescent="0.15">
      <c r="A96" t="s">
        <v>220</v>
      </c>
    </row>
    <row r="97" spans="1:1" x14ac:dyDescent="0.15">
      <c r="A97" t="s">
        <v>230</v>
      </c>
    </row>
    <row r="98" spans="1:1" x14ac:dyDescent="0.15">
      <c r="A98" t="s">
        <v>681</v>
      </c>
    </row>
    <row r="99" spans="1:1" x14ac:dyDescent="0.15">
      <c r="A99" t="s">
        <v>682</v>
      </c>
    </row>
    <row r="100" spans="1:1" x14ac:dyDescent="0.15">
      <c r="A100" t="s">
        <v>257</v>
      </c>
    </row>
    <row r="101" spans="1:1" x14ac:dyDescent="0.15">
      <c r="A101" t="s">
        <v>338</v>
      </c>
    </row>
    <row r="102" spans="1:1" x14ac:dyDescent="0.15">
      <c r="A102" t="s">
        <v>343</v>
      </c>
    </row>
    <row r="103" spans="1:1" x14ac:dyDescent="0.15">
      <c r="A103" t="s">
        <v>518</v>
      </c>
    </row>
    <row r="104" spans="1:1" x14ac:dyDescent="0.15">
      <c r="A104" t="s">
        <v>523</v>
      </c>
    </row>
    <row r="105" spans="1:1" x14ac:dyDescent="0.15">
      <c r="A105" t="s">
        <v>527</v>
      </c>
    </row>
    <row r="106" spans="1:1" x14ac:dyDescent="0.15">
      <c r="A106" t="s">
        <v>530</v>
      </c>
    </row>
    <row r="107" spans="1:1" x14ac:dyDescent="0.15">
      <c r="A107" t="s">
        <v>669</v>
      </c>
    </row>
    <row r="108" spans="1:1" x14ac:dyDescent="0.15">
      <c r="A108" t="s">
        <v>537</v>
      </c>
    </row>
    <row r="109" spans="1:1" x14ac:dyDescent="0.15">
      <c r="A109" t="s">
        <v>541</v>
      </c>
    </row>
    <row r="110" spans="1:1" x14ac:dyDescent="0.15">
      <c r="A110" t="s">
        <v>546</v>
      </c>
    </row>
    <row r="111" spans="1:1" x14ac:dyDescent="0.15">
      <c r="A111" t="s">
        <v>550</v>
      </c>
    </row>
    <row r="112" spans="1:1" x14ac:dyDescent="0.15">
      <c r="A112" t="s">
        <v>552</v>
      </c>
    </row>
    <row r="113" spans="1:1" x14ac:dyDescent="0.15">
      <c r="A113" t="s">
        <v>556</v>
      </c>
    </row>
    <row r="114" spans="1:1" x14ac:dyDescent="0.15">
      <c r="A114" t="s">
        <v>559</v>
      </c>
    </row>
    <row r="115" spans="1:1" x14ac:dyDescent="0.15">
      <c r="A115" t="s">
        <v>563</v>
      </c>
    </row>
    <row r="116" spans="1:1" x14ac:dyDescent="0.15">
      <c r="A116" t="s">
        <v>567</v>
      </c>
    </row>
    <row r="117" spans="1:1" x14ac:dyDescent="0.15">
      <c r="A117" t="s">
        <v>571</v>
      </c>
    </row>
    <row r="118" spans="1:1" x14ac:dyDescent="0.15">
      <c r="A118" t="s">
        <v>575</v>
      </c>
    </row>
    <row r="119" spans="1:1" x14ac:dyDescent="0.15">
      <c r="A119" t="s">
        <v>579</v>
      </c>
    </row>
    <row r="120" spans="1:1" x14ac:dyDescent="0.15">
      <c r="A120" t="s">
        <v>583</v>
      </c>
    </row>
    <row r="121" spans="1:1" x14ac:dyDescent="0.15">
      <c r="A121" t="s">
        <v>587</v>
      </c>
    </row>
    <row r="122" spans="1:1" x14ac:dyDescent="0.15">
      <c r="A122" t="s">
        <v>591</v>
      </c>
    </row>
    <row r="123" spans="1:1" x14ac:dyDescent="0.15">
      <c r="A123" t="s">
        <v>594</v>
      </c>
    </row>
    <row r="124" spans="1:1" x14ac:dyDescent="0.15">
      <c r="A124" t="s">
        <v>598</v>
      </c>
    </row>
    <row r="125" spans="1:1" x14ac:dyDescent="0.15">
      <c r="A125" t="s">
        <v>602</v>
      </c>
    </row>
    <row r="126" spans="1:1" x14ac:dyDescent="0.15">
      <c r="A126" t="s">
        <v>683</v>
      </c>
    </row>
    <row r="127" spans="1:1" x14ac:dyDescent="0.15">
      <c r="A127" t="s">
        <v>609</v>
      </c>
    </row>
    <row r="128" spans="1:1" x14ac:dyDescent="0.15">
      <c r="A128" t="s">
        <v>612</v>
      </c>
    </row>
    <row r="129" spans="1:1" x14ac:dyDescent="0.15">
      <c r="A129" t="s">
        <v>616</v>
      </c>
    </row>
    <row r="130" spans="1:1" x14ac:dyDescent="0.15">
      <c r="A130" t="s">
        <v>620</v>
      </c>
    </row>
    <row r="131" spans="1:1" x14ac:dyDescent="0.15">
      <c r="A131" t="s">
        <v>624</v>
      </c>
    </row>
    <row r="132" spans="1:1" x14ac:dyDescent="0.15">
      <c r="A132" t="s">
        <v>626</v>
      </c>
    </row>
    <row r="133" spans="1:1" x14ac:dyDescent="0.15">
      <c r="A133" t="s">
        <v>629</v>
      </c>
    </row>
    <row r="134" spans="1:1" x14ac:dyDescent="0.15">
      <c r="A134" t="s">
        <v>633</v>
      </c>
    </row>
    <row r="135" spans="1:1" x14ac:dyDescent="0.15">
      <c r="A135" t="s">
        <v>637</v>
      </c>
    </row>
    <row r="136" spans="1:1" x14ac:dyDescent="0.15">
      <c r="A136" t="s">
        <v>641</v>
      </c>
    </row>
    <row r="137" spans="1:1" x14ac:dyDescent="0.15">
      <c r="A137" t="s">
        <v>645</v>
      </c>
    </row>
    <row r="138" spans="1:1" x14ac:dyDescent="0.15">
      <c r="A138" t="s">
        <v>649</v>
      </c>
    </row>
    <row r="139" spans="1:1" x14ac:dyDescent="0.15">
      <c r="A139" t="s">
        <v>652</v>
      </c>
    </row>
    <row r="140" spans="1:1" x14ac:dyDescent="0.15">
      <c r="A140" t="s">
        <v>656</v>
      </c>
    </row>
    <row r="141" spans="1:1" x14ac:dyDescent="0.15">
      <c r="A141" t="s">
        <v>723</v>
      </c>
    </row>
    <row r="142" spans="1:1" x14ac:dyDescent="0.15">
      <c r="A142" t="s">
        <v>698</v>
      </c>
    </row>
    <row r="143" spans="1:1" x14ac:dyDescent="0.15">
      <c r="A143" t="s">
        <v>702</v>
      </c>
    </row>
    <row r="144" spans="1:1" x14ac:dyDescent="0.15">
      <c r="A144" t="s">
        <v>706</v>
      </c>
    </row>
    <row r="145" spans="1:1" x14ac:dyDescent="0.15">
      <c r="A145" t="s">
        <v>711</v>
      </c>
    </row>
    <row r="146" spans="1:1" x14ac:dyDescent="0.15">
      <c r="A146" t="s">
        <v>715</v>
      </c>
    </row>
    <row r="147" spans="1:1" x14ac:dyDescent="0.15">
      <c r="A147" t="s">
        <v>719</v>
      </c>
    </row>
    <row r="148" spans="1:1" x14ac:dyDescent="0.15">
      <c r="A148"/>
    </row>
    <row r="149" spans="1:1" x14ac:dyDescent="0.15">
      <c r="A149"/>
    </row>
    <row r="150" spans="1:1" x14ac:dyDescent="0.15">
      <c r="A150"/>
    </row>
    <row r="151" spans="1:1" x14ac:dyDescent="0.15">
      <c r="A151"/>
    </row>
    <row r="152" spans="1:1" x14ac:dyDescent="0.15">
      <c r="A152"/>
    </row>
    <row r="153" spans="1:1" x14ac:dyDescent="0.15">
      <c r="A153"/>
    </row>
    <row r="154" spans="1:1" x14ac:dyDescent="0.15">
      <c r="A154"/>
    </row>
    <row r="155" spans="1:1" x14ac:dyDescent="0.15">
      <c r="A155"/>
    </row>
    <row r="156" spans="1:1" x14ac:dyDescent="0.15">
      <c r="A156"/>
    </row>
    <row r="157" spans="1:1" x14ac:dyDescent="0.15">
      <c r="A157"/>
    </row>
    <row r="158" spans="1:1" x14ac:dyDescent="0.15">
      <c r="A158"/>
    </row>
    <row r="159" spans="1:1" x14ac:dyDescent="0.15">
      <c r="A159"/>
    </row>
    <row r="160" spans="1:1" x14ac:dyDescent="0.15">
      <c r="A160"/>
    </row>
    <row r="161" spans="1:1" x14ac:dyDescent="0.15">
      <c r="A161"/>
    </row>
    <row r="162" spans="1:1" x14ac:dyDescent="0.15">
      <c r="A162"/>
    </row>
    <row r="163" spans="1:1" x14ac:dyDescent="0.15">
      <c r="A163"/>
    </row>
    <row r="164" spans="1:1" x14ac:dyDescent="0.15">
      <c r="A164"/>
    </row>
    <row r="165" spans="1:1" x14ac:dyDescent="0.15">
      <c r="A165"/>
    </row>
    <row r="166" spans="1:1" x14ac:dyDescent="0.15">
      <c r="A166"/>
    </row>
    <row r="167" spans="1:1" x14ac:dyDescent="0.15">
      <c r="A167"/>
    </row>
    <row r="168" spans="1:1" x14ac:dyDescent="0.15">
      <c r="A168"/>
    </row>
    <row r="169" spans="1:1" x14ac:dyDescent="0.15">
      <c r="A169"/>
    </row>
    <row r="170" spans="1:1" x14ac:dyDescent="0.15">
      <c r="A170"/>
    </row>
    <row r="171" spans="1:1" x14ac:dyDescent="0.15">
      <c r="A171"/>
    </row>
    <row r="172" spans="1:1" x14ac:dyDescent="0.15">
      <c r="A172"/>
    </row>
    <row r="173" spans="1:1" x14ac:dyDescent="0.15">
      <c r="A173"/>
    </row>
    <row r="174" spans="1:1" x14ac:dyDescent="0.15">
      <c r="A174"/>
    </row>
    <row r="175" spans="1:1" x14ac:dyDescent="0.15">
      <c r="A175"/>
    </row>
    <row r="176" spans="1:1" x14ac:dyDescent="0.15">
      <c r="A176"/>
    </row>
    <row r="177" spans="1:1" x14ac:dyDescent="0.15">
      <c r="A177"/>
    </row>
    <row r="178" spans="1:1" x14ac:dyDescent="0.15">
      <c r="A178"/>
    </row>
    <row r="179" spans="1:1" x14ac:dyDescent="0.15">
      <c r="A179"/>
    </row>
    <row r="180" spans="1:1" x14ac:dyDescent="0.15">
      <c r="A180"/>
    </row>
    <row r="181" spans="1:1" x14ac:dyDescent="0.15">
      <c r="A181"/>
    </row>
    <row r="182" spans="1:1" x14ac:dyDescent="0.15">
      <c r="A182"/>
    </row>
    <row r="183" spans="1:1" x14ac:dyDescent="0.15">
      <c r="A183"/>
    </row>
    <row r="184" spans="1:1" x14ac:dyDescent="0.15">
      <c r="A184"/>
    </row>
    <row r="185" spans="1:1" x14ac:dyDescent="0.15">
      <c r="A185"/>
    </row>
    <row r="186" spans="1:1" x14ac:dyDescent="0.15">
      <c r="A186"/>
    </row>
    <row r="187" spans="1:1" x14ac:dyDescent="0.15">
      <c r="A187"/>
    </row>
    <row r="188" spans="1:1" x14ac:dyDescent="0.15">
      <c r="A188"/>
    </row>
    <row r="189" spans="1:1" x14ac:dyDescent="0.15">
      <c r="A189"/>
    </row>
    <row r="190" spans="1:1" x14ac:dyDescent="0.15">
      <c r="A190"/>
    </row>
    <row r="191" spans="1:1" x14ac:dyDescent="0.15">
      <c r="A191"/>
    </row>
    <row r="192" spans="1:1" x14ac:dyDescent="0.15">
      <c r="A192"/>
    </row>
    <row r="193" spans="1:1" x14ac:dyDescent="0.15">
      <c r="A193"/>
    </row>
    <row r="194" spans="1:1" x14ac:dyDescent="0.15">
      <c r="A194"/>
    </row>
    <row r="195" spans="1:1" x14ac:dyDescent="0.15">
      <c r="A195"/>
    </row>
    <row r="196" spans="1:1" x14ac:dyDescent="0.15">
      <c r="A196"/>
    </row>
    <row r="197" spans="1:1" x14ac:dyDescent="0.15">
      <c r="A197"/>
    </row>
    <row r="198" spans="1:1" x14ac:dyDescent="0.15">
      <c r="A198"/>
    </row>
    <row r="199" spans="1:1" x14ac:dyDescent="0.15">
      <c r="A199"/>
    </row>
    <row r="200" spans="1:1" x14ac:dyDescent="0.15">
      <c r="A200"/>
    </row>
    <row r="201" spans="1:1" x14ac:dyDescent="0.15">
      <c r="A201"/>
    </row>
    <row r="202" spans="1:1" x14ac:dyDescent="0.15">
      <c r="A202"/>
    </row>
    <row r="203" spans="1:1" x14ac:dyDescent="0.15">
      <c r="A203"/>
    </row>
    <row r="204" spans="1:1" x14ac:dyDescent="0.15">
      <c r="A204"/>
    </row>
    <row r="205" spans="1:1" x14ac:dyDescent="0.15">
      <c r="A205"/>
    </row>
    <row r="206" spans="1:1" x14ac:dyDescent="0.15">
      <c r="A206"/>
    </row>
  </sheetData>
  <phoneticPr fontId="2"/>
  <conditionalFormatting sqref="A2:A31">
    <cfRule type="duplicateValues" dxfId="0" priority="1"/>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0]!secret_ボタン1_Click">
                <anchor moveWithCells="1" sizeWithCells="1">
                  <from>
                    <xdr:col>6</xdr:col>
                    <xdr:colOff>28575</xdr:colOff>
                    <xdr:row>3</xdr:row>
                    <xdr:rowOff>57150</xdr:rowOff>
                  </from>
                  <to>
                    <xdr:col>8</xdr:col>
                    <xdr:colOff>323850</xdr:colOff>
                    <xdr:row>8</xdr:row>
                    <xdr:rowOff>47625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医療機関情報</vt:lpstr>
      <vt:lpstr>遺伝子検査一覧表</vt:lpstr>
      <vt:lpstr>secret</vt:lpstr>
      <vt:lpstr>医療機関情報!Print_Area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2026-06-30T00:48:41Z</dcterms:modified>
</cp:coreProperties>
</file>