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drawings/drawing2.xml" ContentType="application/vnd.openxmlformats-officedocument.drawing+xml"/>
  <Override PartName="/xl/ctrlProps/ctrlProp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filterPrivacy="1" codeName="ThisWorkbook"/>
  <xr:revisionPtr revIDLastSave="0" documentId="8_{870CA3EA-8407-4BB4-B911-46DB689D081A}" xr6:coauthVersionLast="47" xr6:coauthVersionMax="47" xr10:uidLastSave="{00000000-0000-0000-0000-000000000000}"/>
  <workbookProtection workbookAlgorithmName="SHA-512" workbookHashValue="Znb8YfQT/cXY/0HJi4EVjdZztP2Q5oEwBa9iylxRypQWM9/V/wuioIGglfuo2Bp7yasYG3BCpD8+gfFsCEfd5Q==" workbookSaltValue="osU4GsI/8peT7Yw5jOYOgA==" workbookSpinCount="100000" lockStructure="1"/>
  <bookViews>
    <workbookView xWindow="32820" yWindow="840" windowWidth="28500" windowHeight="19635" xr2:uid="{00000000-000D-0000-FFFF-FFFF00000000}"/>
  </bookViews>
  <sheets>
    <sheet name="医療機関情報" sheetId="4" r:id="rId1"/>
    <sheet name="遺伝子検査一覧表" sheetId="7" r:id="rId2"/>
    <sheet name="secret" sheetId="8" state="veryHidden" r:id="rId3"/>
  </sheets>
  <definedNames>
    <definedName name="_xlnm._FilterDatabase" localSheetId="1" hidden="1">遺伝子検査一覧表!$A$1:$F$1</definedName>
    <definedName name="_xlnm.Print_Area" localSheetId="0">医療機関情報!$A$1:$B$44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2" i="8" l="1"/>
  <c r="A11" i="4"/>
  <c r="B12" i="4" a="1"/>
  <c r="B12" i="4" l="1"/>
  <c r="B13" i="4" l="1"/>
  <c r="B1" i="8" s="1"/>
  <c r="B3" i="8" s="1"/>
  <c r="B16" i="4"/>
  <c r="A42" i="4" a="1"/>
  <c r="A42" i="4" l="1"/>
  <c r="D3" i="8"/>
  <c r="D2" i="8"/>
  <c r="D1" i="8"/>
  <c r="D4" i="8" l="1"/>
  <c r="D5" i="8"/>
  <c r="D12" i="8" l="1"/>
  <c r="D13" i="8"/>
  <c r="D14" i="8"/>
  <c r="D15" i="8"/>
  <c r="D16" i="8"/>
  <c r="D17" i="8"/>
  <c r="D18" i="8"/>
  <c r="D19" i="8"/>
  <c r="D20" i="8"/>
  <c r="D21" i="8"/>
  <c r="D22" i="8"/>
  <c r="D23" i="8"/>
  <c r="D24" i="8"/>
  <c r="D25" i="8"/>
  <c r="D26" i="8"/>
  <c r="D27" i="8"/>
  <c r="D28" i="8"/>
  <c r="D29" i="8"/>
  <c r="D8" i="8" l="1"/>
  <c r="D7" i="8"/>
  <c r="D11" i="8"/>
  <c r="D10" i="8"/>
  <c r="D9" i="8"/>
  <c r="D6" i="8"/>
  <c r="D30"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<sst xmlns="http://schemas.openxmlformats.org/spreadsheetml/2006/main" count="1127" uniqueCount="984">
  <si>
    <t>〒292-0818　千葉県木更津市かずさ鎌足2丁目5-23</t>
    <rPh sb="10" eb="13">
      <t>チバケン</t>
    </rPh>
    <rPh sb="13" eb="17">
      <t>キサラヅシ</t>
    </rPh>
    <rPh sb="20" eb="22">
      <t>カマタリ</t>
    </rPh>
    <rPh sb="23" eb="25">
      <t>チョウメ</t>
    </rPh>
    <phoneticPr fontId="2"/>
  </si>
  <si>
    <t>公益財団法人 かずさDNA研究所　遺伝子検査室</t>
    <rPh sb="0" eb="2">
      <t>コウエキ</t>
    </rPh>
    <rPh sb="2" eb="4">
      <t>ザイダン</t>
    </rPh>
    <rPh sb="4" eb="6">
      <t>ホウジン</t>
    </rPh>
    <rPh sb="13" eb="16">
      <t>ケンキュウジョ</t>
    </rPh>
    <rPh sb="17" eb="20">
      <t>イデンシ</t>
    </rPh>
    <rPh sb="20" eb="22">
      <t>ケンサ</t>
    </rPh>
    <rPh sb="22" eb="23">
      <t>シツ</t>
    </rPh>
    <phoneticPr fontId="2"/>
  </si>
  <si>
    <t>検査名</t>
    <rPh sb="0" eb="2">
      <t>ケンサ</t>
    </rPh>
    <rPh sb="2" eb="3">
      <t>メイ</t>
    </rPh>
    <phoneticPr fontId="1"/>
  </si>
  <si>
    <t>検査コード番号</t>
    <rPh sb="0" eb="2">
      <t>ケンサ</t>
    </rPh>
    <rPh sb="5" eb="7">
      <t>バンゴウ</t>
    </rPh>
    <phoneticPr fontId="1"/>
  </si>
  <si>
    <t>報告書対象遺伝子</t>
    <rPh sb="0" eb="3">
      <t>ホウコクショ</t>
    </rPh>
    <rPh sb="3" eb="5">
      <t>タイショウ</t>
    </rPh>
    <rPh sb="5" eb="8">
      <t>イデンシ</t>
    </rPh>
    <phoneticPr fontId="1"/>
  </si>
  <si>
    <t>骨形成不全症遺伝子検査</t>
  </si>
  <si>
    <t>患者様から検査同意(書)取得を前提としています</t>
    <rPh sb="10" eb="11">
      <t>ショ</t>
    </rPh>
    <phoneticPr fontId="2"/>
  </si>
  <si>
    <t>その他染色体情報（任意）:</t>
    <rPh sb="2" eb="3">
      <t>タ</t>
    </rPh>
    <rPh sb="3" eb="6">
      <t>センショクタイ</t>
    </rPh>
    <rPh sb="6" eb="8">
      <t>ジョウホウ</t>
    </rPh>
    <rPh sb="9" eb="11">
      <t>ニンイ</t>
    </rPh>
    <phoneticPr fontId="2"/>
  </si>
  <si>
    <t>年齢（任意）:</t>
    <rPh sb="0" eb="2">
      <t>ネンレイ</t>
    </rPh>
    <rPh sb="3" eb="5">
      <t>ニンイ</t>
    </rPh>
    <phoneticPr fontId="2"/>
  </si>
  <si>
    <t>　報告書には記載しません。解析時の参考にさせて頂きます。</t>
    <rPh sb="1" eb="4">
      <t>ホウコクショ</t>
    </rPh>
    <rPh sb="6" eb="8">
      <t>キサイ</t>
    </rPh>
    <rPh sb="13" eb="15">
      <t>カイセキ</t>
    </rPh>
    <rPh sb="15" eb="16">
      <t>ジ</t>
    </rPh>
    <rPh sb="17" eb="19">
      <t>サンコウ</t>
    </rPh>
    <rPh sb="23" eb="24">
      <t>イタダ</t>
    </rPh>
    <phoneticPr fontId="2"/>
  </si>
  <si>
    <t>　整数で入力して下さい。報告書には記載しません。解析時の参考にさせていただきます。</t>
    <rPh sb="1" eb="3">
      <t>セイスウ</t>
    </rPh>
    <rPh sb="4" eb="6">
      <t>ニュウリョク</t>
    </rPh>
    <rPh sb="8" eb="9">
      <t>クダ</t>
    </rPh>
    <rPh sb="12" eb="15">
      <t>ホウコクショ</t>
    </rPh>
    <rPh sb="17" eb="19">
      <t>キサイ</t>
    </rPh>
    <rPh sb="24" eb="27">
      <t>カイセキジ</t>
    </rPh>
    <rPh sb="28" eb="30">
      <t>サンコウ</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</si>
  <si>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</si>
  <si>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</si>
  <si>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</si>
  <si>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</si>
  <si>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</si>
  <si>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</si>
  <si>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</si>
  <si>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</si>
  <si>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</si>
  <si>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</si>
  <si>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&lt;</t>
    <phoneticPr fontId="2"/>
  </si>
  <si>
    <t>&gt;</t>
    <phoneticPr fontId="2"/>
  </si>
  <si>
    <t>:</t>
    <phoneticPr fontId="2"/>
  </si>
  <si>
    <t>;</t>
    <phoneticPr fontId="2"/>
  </si>
  <si>
    <t>"</t>
    <phoneticPr fontId="2"/>
  </si>
  <si>
    <t>,</t>
    <phoneticPr fontId="2"/>
  </si>
  <si>
    <t>*</t>
    <phoneticPr fontId="2"/>
  </si>
  <si>
    <t>^</t>
    <phoneticPr fontId="2"/>
  </si>
  <si>
    <t>|</t>
    <phoneticPr fontId="2"/>
  </si>
  <si>
    <t>&amp;</t>
    <phoneticPr fontId="2"/>
  </si>
  <si>
    <t>'</t>
    <phoneticPr fontId="2"/>
  </si>
  <si>
    <t>_</t>
    <phoneticPr fontId="2"/>
  </si>
  <si>
    <t>スペース</t>
    <phoneticPr fontId="2"/>
  </si>
  <si>
    <t>先頭ゼロ</t>
    <rPh sb="0" eb="2">
      <t>セントウ</t>
    </rPh>
    <phoneticPr fontId="2"/>
  </si>
  <si>
    <r>
      <t>匿名化ID</t>
    </r>
    <r>
      <rPr>
        <sz val="10.5"/>
        <color rgb="FFFF0000"/>
        <rFont val="ＭＳ ゴシック"/>
        <family val="3"/>
        <charset val="128"/>
      </rPr>
      <t>（必須）</t>
    </r>
    <r>
      <rPr>
        <sz val="10.5"/>
        <rFont val="ＭＳ ゴシック"/>
        <family val="3"/>
        <charset val="128"/>
      </rPr>
      <t xml:space="preserve">
 (医療機関検体管理番号):</t>
    </r>
    <rPh sb="0" eb="2">
      <t>トクメイ</t>
    </rPh>
    <rPh sb="2" eb="3">
      <t>カ</t>
    </rPh>
    <rPh sb="6" eb="8">
      <t>ヒッス</t>
    </rPh>
    <rPh sb="12" eb="14">
      <t>イリョウ</t>
    </rPh>
    <rPh sb="14" eb="16">
      <t>キカン</t>
    </rPh>
    <rPh sb="16" eb="18">
      <t>ケンタイ</t>
    </rPh>
    <rPh sb="18" eb="20">
      <t>カンリ</t>
    </rPh>
    <rPh sb="20" eb="22">
      <t>バンゴウ</t>
    </rPh>
    <phoneticPr fontId="2"/>
  </si>
  <si>
    <r>
      <t>性染色体情報</t>
    </r>
    <r>
      <rPr>
        <sz val="10.5"/>
        <color rgb="FFFF0000"/>
        <rFont val="ＭＳ ゴシック"/>
        <family val="3"/>
        <charset val="128"/>
      </rPr>
      <t>（必須）</t>
    </r>
    <r>
      <rPr>
        <sz val="10.5"/>
        <rFont val="ＭＳ ゴシック"/>
        <family val="3"/>
        <charset val="128"/>
      </rPr>
      <t>:</t>
    </r>
    <rPh sb="0" eb="1">
      <t>セイ</t>
    </rPh>
    <rPh sb="1" eb="4">
      <t>センショクタイ</t>
    </rPh>
    <rPh sb="4" eb="6">
      <t>ジョウホウ</t>
    </rPh>
    <rPh sb="7" eb="9">
      <t>ヒッス</t>
    </rPh>
    <phoneticPr fontId="2"/>
  </si>
  <si>
    <r>
      <t>遺伝子検査名</t>
    </r>
    <r>
      <rPr>
        <sz val="10.5"/>
        <color rgb="FFFF0000"/>
        <rFont val="ＭＳ ゴシック"/>
        <family val="3"/>
        <charset val="128"/>
      </rPr>
      <t>（必須）</t>
    </r>
    <r>
      <rPr>
        <sz val="10.5"/>
        <rFont val="ＭＳ ゴシック"/>
        <family val="3"/>
        <charset val="128"/>
      </rPr>
      <t>：</t>
    </r>
    <rPh sb="0" eb="3">
      <t>イデンシ</t>
    </rPh>
    <rPh sb="3" eb="5">
      <t>ケンサ</t>
    </rPh>
    <rPh sb="5" eb="6">
      <t>メイ</t>
    </rPh>
    <rPh sb="7" eb="9">
      <t>ヒッス</t>
    </rPh>
    <phoneticPr fontId="2"/>
  </si>
  <si>
    <r>
      <t>検査コード番号</t>
    </r>
    <r>
      <rPr>
        <sz val="10.5"/>
        <color rgb="FFFF0000"/>
        <rFont val="ＭＳ ゴシック"/>
        <family val="3"/>
        <charset val="128"/>
      </rPr>
      <t>（必須）</t>
    </r>
    <r>
      <rPr>
        <sz val="10.5"/>
        <rFont val="ＭＳ ゴシック"/>
        <family val="3"/>
        <charset val="128"/>
      </rPr>
      <t>：</t>
    </r>
    <rPh sb="8" eb="10">
      <t>ヒッス</t>
    </rPh>
    <phoneticPr fontId="2"/>
  </si>
  <si>
    <r>
      <rPr>
        <sz val="11"/>
        <color rgb="FFFF0000"/>
        <rFont val="ＭＳ ゴシック"/>
        <family val="3"/>
        <charset val="128"/>
      </rPr>
      <t>（必須）</t>
    </r>
    <r>
      <rPr>
        <sz val="11"/>
        <rFont val="ＭＳ ゴシック"/>
        <family val="3"/>
        <charset val="128"/>
      </rPr>
      <t>：</t>
    </r>
    <rPh sb="1" eb="3">
      <t>ヒッス</t>
    </rPh>
    <phoneticPr fontId="2"/>
  </si>
  <si>
    <r>
      <t>医療機関</t>
    </r>
    <r>
      <rPr>
        <sz val="10.5"/>
        <color rgb="FFFF0000"/>
        <rFont val="ＭＳ ゴシック"/>
        <family val="3"/>
        <charset val="128"/>
      </rPr>
      <t>（必須）</t>
    </r>
    <r>
      <rPr>
        <sz val="10.5"/>
        <rFont val="ＭＳ ゴシック"/>
        <family val="3"/>
        <charset val="128"/>
      </rPr>
      <t>：</t>
    </r>
    <rPh sb="5" eb="7">
      <t>ヒッス</t>
    </rPh>
    <phoneticPr fontId="2"/>
  </si>
  <si>
    <r>
      <t>診療科</t>
    </r>
    <r>
      <rPr>
        <sz val="10.5"/>
        <color rgb="FFFF0000"/>
        <rFont val="ＭＳ ゴシック"/>
        <family val="3"/>
        <charset val="128"/>
      </rPr>
      <t>（必須）</t>
    </r>
    <r>
      <rPr>
        <sz val="10.5"/>
        <rFont val="ＭＳ ゴシック"/>
        <family val="3"/>
        <charset val="128"/>
      </rPr>
      <t>：</t>
    </r>
    <rPh sb="4" eb="6">
      <t>ヒッス</t>
    </rPh>
    <phoneticPr fontId="2"/>
  </si>
  <si>
    <r>
      <t>郵便番号</t>
    </r>
    <r>
      <rPr>
        <sz val="10.5"/>
        <color rgb="FFFF0000"/>
        <rFont val="ＭＳ ゴシック"/>
        <family val="3"/>
        <charset val="128"/>
      </rPr>
      <t>（必須）</t>
    </r>
    <r>
      <rPr>
        <sz val="10.5"/>
        <rFont val="ＭＳ ゴシック"/>
        <family val="3"/>
        <charset val="128"/>
      </rPr>
      <t>：</t>
    </r>
    <rPh sb="0" eb="4">
      <t>ユウビンバンゴウ</t>
    </rPh>
    <rPh sb="5" eb="7">
      <t>ヒッス</t>
    </rPh>
    <phoneticPr fontId="2"/>
  </si>
  <si>
    <r>
      <t>所在地</t>
    </r>
    <r>
      <rPr>
        <sz val="10.5"/>
        <color rgb="FFFF0000"/>
        <rFont val="ＭＳ ゴシック"/>
        <family val="3"/>
        <charset val="128"/>
      </rPr>
      <t>（必須）</t>
    </r>
    <r>
      <rPr>
        <sz val="10.5"/>
        <rFont val="ＭＳ ゴシック"/>
        <family val="3"/>
        <charset val="128"/>
      </rPr>
      <t>：</t>
    </r>
    <rPh sb="0" eb="3">
      <t>ショザイチ</t>
    </rPh>
    <rPh sb="4" eb="6">
      <t>ヒッス</t>
    </rPh>
    <phoneticPr fontId="2"/>
  </si>
  <si>
    <r>
      <t>担当医氏名</t>
    </r>
    <r>
      <rPr>
        <sz val="10.5"/>
        <color rgb="FFFF0000"/>
        <rFont val="ＭＳ ゴシック"/>
        <family val="3"/>
        <charset val="128"/>
      </rPr>
      <t>（必須）</t>
    </r>
    <r>
      <rPr>
        <sz val="10.5"/>
        <rFont val="ＭＳ ゴシック"/>
        <family val="3"/>
        <charset val="128"/>
      </rPr>
      <t>：</t>
    </r>
    <rPh sb="6" eb="8">
      <t>ヒッス</t>
    </rPh>
    <phoneticPr fontId="2"/>
  </si>
  <si>
    <r>
      <t>E-mailアドレス</t>
    </r>
    <r>
      <rPr>
        <sz val="10.5"/>
        <color rgb="FFFF0000"/>
        <rFont val="ＭＳ ゴシック"/>
        <family val="3"/>
        <charset val="128"/>
      </rPr>
      <t>（必須）</t>
    </r>
    <r>
      <rPr>
        <sz val="10.5"/>
        <rFont val="ＭＳ ゴシック"/>
        <family val="3"/>
        <charset val="128"/>
      </rPr>
      <t>：</t>
    </r>
    <rPh sb="11" eb="13">
      <t>ヒッス</t>
    </rPh>
    <phoneticPr fontId="2"/>
  </si>
  <si>
    <r>
      <t>診療科または部署</t>
    </r>
    <r>
      <rPr>
        <sz val="10.5"/>
        <color rgb="FFFF0000"/>
        <rFont val="ＭＳ ゴシック"/>
        <family val="3"/>
        <charset val="128"/>
      </rPr>
      <t>（必須）</t>
    </r>
    <r>
      <rPr>
        <sz val="10.5"/>
        <rFont val="ＭＳ ゴシック"/>
        <family val="3"/>
        <charset val="128"/>
      </rPr>
      <t>：</t>
    </r>
    <rPh sb="0" eb="2">
      <t>シンリョウ</t>
    </rPh>
    <rPh sb="6" eb="8">
      <t>ブショ</t>
    </rPh>
    <rPh sb="9" eb="11">
      <t>ヒッス</t>
    </rPh>
    <phoneticPr fontId="2"/>
  </si>
  <si>
    <r>
      <t>担当氏名</t>
    </r>
    <r>
      <rPr>
        <sz val="10.5"/>
        <color rgb="FFFF0000"/>
        <rFont val="ＭＳ ゴシック"/>
        <family val="3"/>
        <charset val="128"/>
      </rPr>
      <t>（必須）</t>
    </r>
    <r>
      <rPr>
        <sz val="10.5"/>
        <rFont val="ＭＳ ゴシック"/>
        <family val="3"/>
        <charset val="128"/>
      </rPr>
      <t>：</t>
    </r>
    <rPh sb="0" eb="2">
      <t>タントウ</t>
    </rPh>
    <rPh sb="2" eb="4">
      <t>シメイ</t>
    </rPh>
    <rPh sb="5" eb="7">
      <t>ヒッス</t>
    </rPh>
    <phoneticPr fontId="2"/>
  </si>
  <si>
    <t>※注意事項</t>
    <rPh sb="1" eb="3">
      <t>チュウイ</t>
    </rPh>
    <rPh sb="3" eb="5">
      <t>ジコウ</t>
    </rPh>
    <phoneticPr fontId="2"/>
  </si>
  <si>
    <t xml:space="preserve">
</t>
    <phoneticPr fontId="2"/>
  </si>
  <si>
    <t>希望あり</t>
  </si>
  <si>
    <t>このエクセル版依頼書をメール添付で　onjk@kazusa.or.jp　までお送りください。</t>
    <rPh sb="6" eb="7">
      <t>バン</t>
    </rPh>
    <rPh sb="7" eb="10">
      <t>イライショ</t>
    </rPh>
    <rPh sb="14" eb="16">
      <t>テンプ</t>
    </rPh>
    <phoneticPr fontId="2"/>
  </si>
  <si>
    <r>
      <t>検体受領後</t>
    </r>
    <r>
      <rPr>
        <b/>
        <sz val="12"/>
        <color rgb="FFFF0000"/>
        <rFont val="ＭＳ ゴシック"/>
        <family val="3"/>
        <charset val="128"/>
      </rPr>
      <t>自動登録</t>
    </r>
    <r>
      <rPr>
        <b/>
        <sz val="12"/>
        <rFont val="ＭＳ ゴシック"/>
        <family val="3"/>
        <charset val="128"/>
      </rPr>
      <t>となります。依頼書提出後、修正を加えた場合は必ず</t>
    </r>
    <r>
      <rPr>
        <b/>
        <sz val="12"/>
        <color rgb="FFFF0000"/>
        <rFont val="ＭＳ ゴシック"/>
        <family val="3"/>
        <charset val="128"/>
      </rPr>
      <t>再提出</t>
    </r>
    <r>
      <rPr>
        <b/>
        <sz val="12"/>
        <rFont val="ＭＳ ゴシック"/>
        <family val="3"/>
        <charset val="128"/>
      </rPr>
      <t>をお願いします。</t>
    </r>
    <rPh sb="0" eb="2">
      <t>ケンタイ</t>
    </rPh>
    <rPh sb="2" eb="4">
      <t>ジュリョウ</t>
    </rPh>
    <rPh sb="4" eb="5">
      <t>ゴ</t>
    </rPh>
    <rPh sb="5" eb="7">
      <t>ジドウ</t>
    </rPh>
    <rPh sb="7" eb="9">
      <t>トウロク</t>
    </rPh>
    <rPh sb="38" eb="39">
      <t>ネガ</t>
    </rPh>
    <phoneticPr fontId="2"/>
  </si>
  <si>
    <t>BHD症候群遺伝子検査</t>
  </si>
  <si>
    <t>BHD_BHD_v1</t>
  </si>
  <si>
    <t>FLCN</t>
  </si>
  <si>
    <t>none</t>
  </si>
  <si>
    <t>常染色体優性多発性嚢胞腎遺伝子検査</t>
  </si>
  <si>
    <t>PKD_ADPKD_v1</t>
  </si>
  <si>
    <t>PKD1,PKD2</t>
  </si>
  <si>
    <t>成長障害遺伝子検査</t>
  </si>
  <si>
    <t>END_GDO_v2</t>
  </si>
  <si>
    <t>ACAN,FGFR3,GH1,GHR,GHRHR,GHSR,IGF1,IGF1R,IGFALS,JAK2,NPR2,SHOX,STAT5B,CDKN1C,GNAS,IGF2</t>
  </si>
  <si>
    <t>性分化疾患遺伝子検査(Y染色体を含むまたは不明な場合)</t>
  </si>
  <si>
    <t>性分化疾患遺伝子検査(Y染色体を含まない場合)</t>
  </si>
  <si>
    <t>性成熟疾患遺伝子検査</t>
  </si>
  <si>
    <t>下垂体機能障害遺伝子検査</t>
  </si>
  <si>
    <t>END_PDF_v2</t>
  </si>
  <si>
    <t>HESX1,LHX3,LHX4,OTX2,POU1F1,PROKR2,PROP1,SOX2,SOX3,CHD7,FGF8,FGFR1,GLI2,IGSF1,KISS1R,SOX10,WDR11</t>
  </si>
  <si>
    <t>糖代謝異常症遺伝子検査</t>
  </si>
  <si>
    <t>卵巣機能不全症遺伝子検査</t>
  </si>
  <si>
    <t>END_OVD_v1</t>
  </si>
  <si>
    <t>AIRE,BMP15,TWNK,ERCC6,CYP17A1,FOXL2,FSHR,HFM1,HSD17B4,LARS2,NANOS3,NOBOX,NOG,NR5A1,POF1B,POR,RSPO1,STAR</t>
  </si>
  <si>
    <t>骨端異形成症遺伝子検査</t>
  </si>
  <si>
    <t>MPD_MPD_v1</t>
  </si>
  <si>
    <t>COL10A1,COL11A1,COL11A2,COL2A1,COL3A1,COL9A1,COL9A2,COL9A3,COMP,MATN3,SLC26A2</t>
  </si>
  <si>
    <t>遺伝性低リン血症性くる病遺伝子検査</t>
  </si>
  <si>
    <t>NIN_LPR_v1</t>
  </si>
  <si>
    <t>PHEX,FGF23,DMP1,ENPP1,FAM20C,FGFR1,PTH1R,SLC34A3,SLC9A3R1,CLCN5,OCRL,CYP2R1,HNRNPC,CYP3A4,NF1,SLC34A1</t>
  </si>
  <si>
    <t>ピルビン酸脱水素酵素複合体欠損症遺伝子検査</t>
  </si>
  <si>
    <t>PDD_PDD_v1</t>
  </si>
  <si>
    <t>PDHA1,PDHB,DLAT,DLD,PDP1,PDP2,PDK1,PDK2,PDK3,PDK4,PDHX,LIAS</t>
  </si>
  <si>
    <t>アルカプトン尿症遺伝子検査</t>
  </si>
  <si>
    <t>AKU_HGD_v1</t>
  </si>
  <si>
    <t>HGD</t>
  </si>
  <si>
    <t>稀な骨粗鬆症遺伝子検査</t>
  </si>
  <si>
    <t>ROP_ROP_v1</t>
  </si>
  <si>
    <t>X連鎖性遺伝性水頭症遺伝子検査</t>
  </si>
  <si>
    <t>XHC_XHC_v1</t>
  </si>
  <si>
    <t>L1CAM</t>
  </si>
  <si>
    <t>遺伝性副甲状腺機能亢進症遺伝子検査</t>
  </si>
  <si>
    <t>HPT_HPT_v1</t>
  </si>
  <si>
    <t>MEN1,CDKN1B,RET,CASR,GNA11,AP2S1,CDC73,GCM2</t>
  </si>
  <si>
    <t>遺伝性肺高血圧症遺伝子検査</t>
  </si>
  <si>
    <t>レッシュ・ナイハン症候群遺伝子検査</t>
  </si>
  <si>
    <t>LNS_LNS_v1</t>
  </si>
  <si>
    <t>HPRT1</t>
  </si>
  <si>
    <t>孔脳症・裂脳症遺伝子検査</t>
  </si>
  <si>
    <t>NMD_NMD_v1</t>
  </si>
  <si>
    <t>COL4A1,COL4A2</t>
  </si>
  <si>
    <t>クリスタリン網膜症遺伝子検査</t>
  </si>
  <si>
    <t>BCR_BCR_v1</t>
  </si>
  <si>
    <t>CTS_CTS_v1</t>
  </si>
  <si>
    <t>ABCC9,KCNJ8</t>
  </si>
  <si>
    <t>血友病A遺伝子検査</t>
  </si>
  <si>
    <t>HMP_HPA_v1</t>
  </si>
  <si>
    <t>F8</t>
  </si>
  <si>
    <t>血友病B遺伝子検査</t>
  </si>
  <si>
    <t>HMP_HPB_v1</t>
  </si>
  <si>
    <t>F9</t>
  </si>
  <si>
    <t>反復発作性運動失調症遺伝子検査</t>
  </si>
  <si>
    <t>家族性片麻痺性片頭痛遺伝子検査</t>
  </si>
  <si>
    <t>FHM_FHM_v1</t>
  </si>
  <si>
    <t>CACNA1A,ATP1A2,SCN1A</t>
  </si>
  <si>
    <t>グルコース-6-リン酸脱水素酵素欠乏症遺伝子検査</t>
  </si>
  <si>
    <t>G6PD_G6PD_v1</t>
  </si>
  <si>
    <t>G6PD</t>
  </si>
  <si>
    <t>DJR_DJR_v1</t>
  </si>
  <si>
    <t>ABCC2,SLCO1B1,SLCO1B3</t>
  </si>
  <si>
    <t>家族性海綿状血管腫遺伝子検査</t>
  </si>
  <si>
    <t>CCM_CCM_v1</t>
  </si>
  <si>
    <t>KRIT1,CCM2,PDCD10</t>
  </si>
  <si>
    <t>APRT欠損症遺伝子検査</t>
  </si>
  <si>
    <t>APT_APT_v1</t>
  </si>
  <si>
    <t>APRT</t>
  </si>
  <si>
    <t>カムラティ・エンゲルマン症候群遺伝子検査</t>
  </si>
  <si>
    <t>CED_CED_v1</t>
  </si>
  <si>
    <t>TGFB1</t>
  </si>
  <si>
    <t>遺伝性副甲状腺機能低下症遺伝子検査</t>
  </si>
  <si>
    <t>OPT_OPT_v1</t>
  </si>
  <si>
    <t>CASR,GNA11,GCM2,TBX1,TBX2,NEBL,CHD7,SEMA3E,GATA3,TBCE,FAM111A,PTH,SOX3,AIRE,NLRP5,HADHA,HADHB,ACADM,DHCR7,CLDN16,CLDN19,TRPM6</t>
  </si>
  <si>
    <t>STI_STI_v1</t>
  </si>
  <si>
    <t>COL2A1,COL11A1,COL11A2,COL9A1,COL9A2</t>
  </si>
  <si>
    <t>メイ・ヘグリン異常症遺伝子検査</t>
  </si>
  <si>
    <t>MHA_MHA_v1</t>
  </si>
  <si>
    <t>MYH9</t>
  </si>
  <si>
    <t>肢先端脳梁症候群遺伝子検査</t>
  </si>
  <si>
    <t>ACC_ACC_v1</t>
  </si>
  <si>
    <t>KIF7</t>
  </si>
  <si>
    <t>NAG_NAG_v1</t>
  </si>
  <si>
    <t>SF3B4</t>
  </si>
  <si>
    <t>疾患名</t>
    <rPh sb="0" eb="2">
      <t>シッカン</t>
    </rPh>
    <rPh sb="2" eb="3">
      <t>メイ</t>
    </rPh>
    <phoneticPr fontId="1"/>
  </si>
  <si>
    <t>シュプリンツェン-ゴールドバーグ症候群遺伝子検査</t>
  </si>
  <si>
    <t>SGS_SGS_v1</t>
  </si>
  <si>
    <t>SKI</t>
  </si>
  <si>
    <t>3-ヒドロキシ-3-メチルグルタリルCoA合成酵素欠損症遺伝子検査</t>
  </si>
  <si>
    <t>3H3M_CSD_v1</t>
  </si>
  <si>
    <t>HMGCS2</t>
  </si>
  <si>
    <t>-</t>
    <phoneticPr fontId="2"/>
  </si>
  <si>
    <t>低汗性外胚葉形成不全症遺伝子検査</t>
  </si>
  <si>
    <t>AED_AED_v1</t>
  </si>
  <si>
    <t>EDA,EDAR,EDARADD</t>
  </si>
  <si>
    <t>NIN_OIP_v2</t>
  </si>
  <si>
    <t>PLOD2,LRP5,ALPL,PLS3,LRP6,SEC24D</t>
  </si>
  <si>
    <t>家族性若年性高尿酸血症性腎症遺伝子検査</t>
  </si>
  <si>
    <t>JHN_JHN_v1</t>
  </si>
  <si>
    <t>UMOD</t>
  </si>
  <si>
    <t>骨パジェット病遺伝子検査</t>
  </si>
  <si>
    <t>PDB_PDB_v1</t>
  </si>
  <si>
    <t>TNFRSF11A,SQSTM1,TNFRSF11B,ZNF687</t>
  </si>
  <si>
    <t>ワールデンブルグ症候群遺伝子検査</t>
  </si>
  <si>
    <t>WS_WS_v1</t>
  </si>
  <si>
    <t>PAX3,MITF,SNAI2,SOX10,EDNRB,EDN3</t>
  </si>
  <si>
    <t>@</t>
    <phoneticPr fontId="2"/>
  </si>
  <si>
    <t>#</t>
    <phoneticPr fontId="2"/>
  </si>
  <si>
    <t>%</t>
    <phoneticPr fontId="2"/>
  </si>
  <si>
    <t>RMRP</t>
  </si>
  <si>
    <t>軟骨毛髪低形成症遺伝子検査</t>
  </si>
  <si>
    <t>CHH_CHH_v1</t>
  </si>
  <si>
    <t>SCS_SCS_v1</t>
  </si>
  <si>
    <t>TWIST1,FGFR2</t>
  </si>
  <si>
    <t>PHS_PHS_v1</t>
  </si>
  <si>
    <t>GLI3</t>
  </si>
  <si>
    <t>DYM_DYM_v1</t>
  </si>
  <si>
    <t>DYM</t>
  </si>
  <si>
    <t>トリーチャーコリンズ症候群遺伝子検査</t>
  </si>
  <si>
    <t>TCS_TCS_v1</t>
  </si>
  <si>
    <t>TCOF1,POLR1B,POLR1C,POLR1D</t>
  </si>
  <si>
    <t>遺伝性平滑筋腫症及び腎細胞癌症候群遺伝子検査</t>
  </si>
  <si>
    <t>HLRCC_HLRCC_v1</t>
  </si>
  <si>
    <t>FH</t>
  </si>
  <si>
    <t>CASK</t>
  </si>
  <si>
    <t>コーエン症候群遺伝子検査</t>
  </si>
  <si>
    <t>Coh_Coh_v1</t>
  </si>
  <si>
    <t>VPS13B</t>
  </si>
  <si>
    <t>PLA2G6関連神経変性症遺伝子検査</t>
  </si>
  <si>
    <t>IND_IND_v1</t>
  </si>
  <si>
    <t>PLA2G6</t>
  </si>
  <si>
    <t>混合性マロン酸およびメチルマロン酸尿症遺伝子検査</t>
  </si>
  <si>
    <t>CMA_MMA_v1</t>
  </si>
  <si>
    <t>ACSF3,MLYCD</t>
  </si>
  <si>
    <t>常染色体劣性多発性嚢胞腎遺伝子検査</t>
  </si>
  <si>
    <t>PKD_ARPKD_v1</t>
  </si>
  <si>
    <t>PKHD1</t>
  </si>
  <si>
    <t>先天性腎尿路異常遺伝子検査</t>
  </si>
  <si>
    <t>CAKUT_CAKUT_v1</t>
  </si>
  <si>
    <t>PAX2,HNF1B,EYA1,SALL1,PBX1,GREB1L</t>
  </si>
  <si>
    <t>エリス・ファンクレフェルト症候群遺伝子検査</t>
  </si>
  <si>
    <t>EvCS_EvCS_v1</t>
  </si>
  <si>
    <t>EVC,EVC2</t>
  </si>
  <si>
    <t>EXT1,EXT2,PTPN11</t>
  </si>
  <si>
    <t>WSS_WSS_v1</t>
  </si>
  <si>
    <t>KMT2A</t>
  </si>
  <si>
    <t>ウィーデマン・スタイナー症候群遺伝子検査</t>
  </si>
  <si>
    <t>基底細胞母斑症候群(ゴーリン症候群)遺伝子検査</t>
  </si>
  <si>
    <t>BCNS_BCNS_v1</t>
  </si>
  <si>
    <t>PTCH1,PTCH2,SMO,SUFU</t>
  </si>
  <si>
    <t>尿細管性電解質異常症遺伝子検査</t>
  </si>
  <si>
    <t>先天性フィブリノーゲン欠損症遺伝子検査</t>
  </si>
  <si>
    <t>AFG_AFG_v1</t>
  </si>
  <si>
    <t>FGA,FGB,FGG</t>
  </si>
  <si>
    <t>MICPCH症候群（CASK異常症）遺伝子検査</t>
  </si>
  <si>
    <t>CASK_CASK_v1</t>
  </si>
  <si>
    <t>屈曲肢異形成症遺伝子検査</t>
  </si>
  <si>
    <t>CD_CD_v1</t>
  </si>
  <si>
    <t>SOX9</t>
  </si>
  <si>
    <t>遺伝性ヘモクロマトーシス遺伝子検査</t>
  </si>
  <si>
    <t>HFE_HFE_v1</t>
  </si>
  <si>
    <t>ヘルマンスキー・パドラック症候群遺伝子検査</t>
  </si>
  <si>
    <t>HPS_HPS_v1</t>
  </si>
  <si>
    <t>AP3B1,HPS1,HPS3,HPS4,HPS5,HPS6</t>
  </si>
  <si>
    <t>SLC45A2,GPR143,TYRP1,TYR,OCA2,MC1R</t>
  </si>
  <si>
    <t>TYR NM_000372.5exon4及び5は相同領域があるため報告から除外します。</t>
  </si>
  <si>
    <t>先天性甲状腺機能低下症遺伝子検査</t>
  </si>
  <si>
    <t>END_HOT_v1</t>
  </si>
  <si>
    <t>DUOX2(NM_014080)ex7は相同領域があるため、解析対象から除外する。</t>
  </si>
  <si>
    <t>バルデー・ビードル症候群遺伝子検査</t>
  </si>
  <si>
    <t>BBS_BBS_v1</t>
  </si>
  <si>
    <t>骨関連シリオパチー遺伝子検査</t>
  </si>
  <si>
    <t>BRC_BRC_v1</t>
  </si>
  <si>
    <t>CEP120,DYNC2H1,EVC,EVC2,IFT80,IFT81,IFT140,IFT172,KIAA0586,NEK1,TTC21B,WDR19,WDR34,WDR35,WDR60</t>
  </si>
  <si>
    <t>RTD_RTD_v1</t>
  </si>
  <si>
    <t>ACE,AGT,AGTR1,REN</t>
  </si>
  <si>
    <t>遠位関節拘縮症遺伝子検査</t>
  </si>
  <si>
    <t>DA_DA_v1</t>
  </si>
  <si>
    <t>ECEL1,MYBPC1,MYH3,MYH8,PIEZO2,TNNI2,TNNT3,TPM2</t>
  </si>
  <si>
    <t>ラーセン症候群遺伝子検査</t>
  </si>
  <si>
    <t>LRS_LRS_v1</t>
  </si>
  <si>
    <t>FLNB,CHST3</t>
  </si>
  <si>
    <t>クラリーノ症候群遺伝子検査</t>
  </si>
  <si>
    <t>CUR_CUR_v1</t>
  </si>
  <si>
    <t>MNX1</t>
  </si>
  <si>
    <t>TLS_TLS_v1</t>
  </si>
  <si>
    <t>βサラセミア遺伝子検査</t>
  </si>
  <si>
    <t>HBB</t>
  </si>
  <si>
    <t>フルクトース-1,6-ビスホスファターゼ欠損症遺伝子検査</t>
  </si>
  <si>
    <t>FBPD_FBPD_v1</t>
  </si>
  <si>
    <t>FBP1</t>
  </si>
  <si>
    <t>ハートナップ病遺伝子検査</t>
  </si>
  <si>
    <t>Hartnup_Hartnup_v1</t>
  </si>
  <si>
    <t>SLC6A19</t>
  </si>
  <si>
    <t>腎性低尿酸血症遺伝子検査</t>
  </si>
  <si>
    <t>RHUC_RHUC_v1</t>
  </si>
  <si>
    <t>SLC22A12,SLC2A9</t>
  </si>
  <si>
    <t>遺伝性ブチリルコリンエステラーゼ欠損症遺伝子検査</t>
  </si>
  <si>
    <t>BCHED_BCHED_v1</t>
  </si>
  <si>
    <t>BCHE</t>
  </si>
  <si>
    <t>過成長症候群遺伝子検査</t>
  </si>
  <si>
    <t>OGID_OGID_v1</t>
  </si>
  <si>
    <t>HOS_HOS_v1</t>
  </si>
  <si>
    <t>TBX5,SALL4,TBX3,SALL1,LMNA,RBM8A</t>
  </si>
  <si>
    <t>(1）検体情報</t>
    <rPh sb="3" eb="5">
      <t>ケンタイ</t>
    </rPh>
    <rPh sb="5" eb="7">
      <t>ジョウホウ</t>
    </rPh>
    <phoneticPr fontId="2"/>
  </si>
  <si>
    <t>(2）希望される遺伝学的検査</t>
    <phoneticPr fontId="2"/>
  </si>
  <si>
    <t>(3）専門医による診断支援の希望につき下記よりお選びください</t>
    <rPh sb="3" eb="6">
      <t>センモンイ</t>
    </rPh>
    <rPh sb="9" eb="11">
      <t>シンダン</t>
    </rPh>
    <rPh sb="11" eb="13">
      <t>シエン</t>
    </rPh>
    <rPh sb="14" eb="16">
      <t>キボウ</t>
    </rPh>
    <rPh sb="19" eb="21">
      <t>カキ</t>
    </rPh>
    <rPh sb="24" eb="25">
      <t>エラ</t>
    </rPh>
    <phoneticPr fontId="2"/>
  </si>
  <si>
    <t>(4）医療機関情報　（結果報告書送付先情報）</t>
    <rPh sb="11" eb="13">
      <t>ケッカ</t>
    </rPh>
    <rPh sb="13" eb="16">
      <t>ホウコクショ</t>
    </rPh>
    <rPh sb="16" eb="18">
      <t>ソウフ</t>
    </rPh>
    <rPh sb="18" eb="19">
      <t>サキ</t>
    </rPh>
    <rPh sb="19" eb="21">
      <t>ジョウホウ</t>
    </rPh>
    <phoneticPr fontId="2"/>
  </si>
  <si>
    <t>(6）請求書送付先情報</t>
    <rPh sb="3" eb="6">
      <t>セイキュウショ</t>
    </rPh>
    <rPh sb="6" eb="8">
      <t>ソウフ</t>
    </rPh>
    <rPh sb="8" eb="9">
      <t>サキ</t>
    </rPh>
    <phoneticPr fontId="2"/>
  </si>
  <si>
    <t>(7）特記事項（任意）</t>
    <rPh sb="8" eb="10">
      <t>ニンイ</t>
    </rPh>
    <phoneticPr fontId="2"/>
  </si>
  <si>
    <t>非保険検査用</t>
    <rPh sb="0" eb="1">
      <t>ヒ</t>
    </rPh>
    <rPh sb="1" eb="3">
      <t>ホケン</t>
    </rPh>
    <rPh sb="3" eb="6">
      <t>ケンサヨウ</t>
    </rPh>
    <phoneticPr fontId="2"/>
  </si>
  <si>
    <t>匿名化IDに禁止文字があります。変更して下さい。</t>
    <phoneticPr fontId="2"/>
  </si>
  <si>
    <t>PKD1は相同領域があるため、long PCRを行っています。</t>
  </si>
  <si>
    <t>ACAN exon12の一部領域は反復配列を認めるため検査対象外です。</t>
  </si>
  <si>
    <t>F8 逆位の検出はできません。</t>
  </si>
  <si>
    <t>TNFSF11,NOTCH2,MMP2,RUNX2,LIFR,GORAB,HSPG2,PYCR1</t>
  </si>
  <si>
    <t>ゼーツレコッツェン症候群遺伝子検査</t>
  </si>
  <si>
    <t>パリスターホール症候群遺伝子検査</t>
  </si>
  <si>
    <t>睡眠関連過運動てんかん遺伝子検査</t>
  </si>
  <si>
    <t>SHE_SHE_v1</t>
  </si>
  <si>
    <t>CHRNA4,CHRNB2,CHRNA2,KCNT1,DEPDC5,CRH</t>
  </si>
  <si>
    <t>先天性側弯・脊椎肋骨異骨症遺伝子検査</t>
  </si>
  <si>
    <t>CS_SCDO_v1</t>
  </si>
  <si>
    <t>DLL3,MESP2,LFNG,HES7,TBX6,RIPPLY2</t>
  </si>
  <si>
    <t>先天性全身性脂肪萎縮症遺伝子検査</t>
  </si>
  <si>
    <t>CGL_CGL_v1</t>
  </si>
  <si>
    <t>AGPAT2,BSCL2,CAV1,CAVIN1</t>
  </si>
  <si>
    <t>CYP4V2</t>
  </si>
  <si>
    <t>MCE_MCE_v2</t>
  </si>
  <si>
    <t>GRIN2B関連神経発達異常症遺伝子検査</t>
  </si>
  <si>
    <t>GRIN2B_GRIN2B_v1</t>
  </si>
  <si>
    <t>GRIN2B</t>
  </si>
  <si>
    <t>DICER1症候群遺伝子検査</t>
  </si>
  <si>
    <t>DICER1_DICER1_v1</t>
  </si>
  <si>
    <t>DICER1</t>
  </si>
  <si>
    <t>ロビノウ症候群遺伝子検査</t>
  </si>
  <si>
    <t>RBS_RBS_v1</t>
  </si>
  <si>
    <t>DVL1,DVL3,WNT5A,ROR2</t>
  </si>
  <si>
    <t>家族性大動脈弁上狭窄症遺伝子検査</t>
  </si>
  <si>
    <t>FSAS_FSAS_v1</t>
  </si>
  <si>
    <t>ELN</t>
  </si>
  <si>
    <t>近位指節癒合症遺伝子検査</t>
  </si>
  <si>
    <t>PSYM_PSYM_v1</t>
  </si>
  <si>
    <t>NOG,GDF5,FGF9,GDF6</t>
  </si>
  <si>
    <t>ASXL異常症遺伝子検査</t>
  </si>
  <si>
    <t>ASXL_ASXL_v1</t>
  </si>
  <si>
    <t>ASXL1,ASXL2,ASXL3</t>
  </si>
  <si>
    <t>DDX3X関連神経発達異常症遺伝子検査</t>
  </si>
  <si>
    <t>DDX3X_DDX3X_v1</t>
  </si>
  <si>
    <t>DDX3X</t>
  </si>
  <si>
    <t>膿疱性乾癬遺伝子検査</t>
  </si>
  <si>
    <t>GPP_GPP_v1</t>
  </si>
  <si>
    <t>IL36RN,CARD14</t>
  </si>
  <si>
    <t>巨脳症－毛細血管奇形症候群遺伝子検査</t>
  </si>
  <si>
    <t>MCMS_MCMS_v1</t>
  </si>
  <si>
    <t>AKT3,PIK3R2,PIK3CA</t>
  </si>
  <si>
    <t>RCS_RCS_v1</t>
  </si>
  <si>
    <t>CLCN4</t>
  </si>
  <si>
    <t>遺伝性尿細管性アシドーシス遺伝子検査</t>
  </si>
  <si>
    <t>RTA_RTA_v1</t>
  </si>
  <si>
    <t>SLC4A1,ATP6V0A4,ATP6V1B1,SLC4A4,CA2</t>
  </si>
  <si>
    <t>小児四肢疼痛発作症遺伝子検査</t>
  </si>
  <si>
    <t>PPN_PPN_v1</t>
  </si>
  <si>
    <t>SCN11A,SCN10A,SCN9A</t>
  </si>
  <si>
    <t>END_FDM_v3</t>
  </si>
  <si>
    <t>ABCC8,GATA6,GCK,GLUD1,HNF1A,HNF1B,HNF4A,INS,INSR,KCNJ11,NEUROD1,PDX1,AIRE,FOXP3,HADH,KLF11,WFS1,PIK3R1</t>
  </si>
  <si>
    <t>シスチン尿症遺伝子検査</t>
  </si>
  <si>
    <t>CSU_CSU_v1</t>
  </si>
  <si>
    <t>SLC3A1,SLC7A9</t>
  </si>
  <si>
    <t>END_TDER_v3</t>
  </si>
  <si>
    <t>SLC12A1,KCNJ1,BSND,SLC12A3,GNAS,CLCNKA,CLCNKB,CASR,NR3C2,SCNN1A,SCNN1B,SCNN1G,WNK1,WNK4,KLHL3,CUL3,HSD11B2</t>
  </si>
  <si>
    <t>先天性乏毛症・縮毛症遺伝子検査</t>
  </si>
  <si>
    <t>HYPT_HYPT_v1</t>
  </si>
  <si>
    <t>LIPH,LPAR6</t>
  </si>
  <si>
    <t>骨溶解症遺伝子検査</t>
  </si>
  <si>
    <t>OSL_OSL_v1</t>
  </si>
  <si>
    <t>MAFB,TNFRSF11A,LMNA,ZMPSTE24,MTX2,MMP2,MMP14,NOTCH2,PDGFRB,BANF1,ASAH1</t>
  </si>
  <si>
    <t>シート「遺伝子検査一覧表」にてご希望の検査のA列を「〇」に選択ください。</t>
    <phoneticPr fontId="2"/>
  </si>
  <si>
    <t>選択してください</t>
    <rPh sb="0" eb="2">
      <t>センタク</t>
    </rPh>
    <phoneticPr fontId="2"/>
  </si>
  <si>
    <t>〇は一つにしてください</t>
    <phoneticPr fontId="2"/>
  </si>
  <si>
    <t>(5）日本医学会「医療における遺伝学的検査・診断に関するガイドライン(2022年3月改定)」の遵守事項の確認</t>
    <phoneticPr fontId="2"/>
  </si>
  <si>
    <t>1.検査前に被験者等に対して、検査の意義や目的、検査結果が血縁者に影響を与えうる可能性などについて十分な説明を行い、書面による同意・了解(インフォームド・コンセント、インフォームドアセント)を得た。</t>
    <phoneticPr fontId="2"/>
  </si>
  <si>
    <t>2.結果の解釈や遺伝カウンセリング等を実施できる、あるいは必要に応じて専門家の支援が受けられる体制である。</t>
    <phoneticPr fontId="2"/>
  </si>
  <si>
    <t>3.本検査結果のみではなく、臨床医学的な情報を含め総合的に診断を行うことできる。</t>
    <phoneticPr fontId="2"/>
  </si>
  <si>
    <t>遺伝学的検査依頼書</t>
    <phoneticPr fontId="2"/>
  </si>
  <si>
    <t>「希望なし」はNGSのデータに見慣れている方向けです。バリアントが病的であるかどうかのご判断もご自身で行う必要があります。</t>
    <phoneticPr fontId="2"/>
  </si>
  <si>
    <t>BHD症候群</t>
    <phoneticPr fontId="2"/>
  </si>
  <si>
    <t>常染色体劣性多発性嚢胞腎</t>
    <phoneticPr fontId="2"/>
  </si>
  <si>
    <t>常染色体優性多発性嚢胞腎</t>
    <phoneticPr fontId="2"/>
  </si>
  <si>
    <t>成長障害</t>
    <phoneticPr fontId="2"/>
  </si>
  <si>
    <t>性分化疾患_Y染色体を含むまたは不明な場合_</t>
    <phoneticPr fontId="2"/>
  </si>
  <si>
    <t>性分化疾患_Y染色体を含まない場合_</t>
    <phoneticPr fontId="2"/>
  </si>
  <si>
    <t>性成熟疾患</t>
    <phoneticPr fontId="2"/>
  </si>
  <si>
    <t>下垂体機能障害</t>
    <phoneticPr fontId="2"/>
  </si>
  <si>
    <t>糖代謝異常症</t>
    <phoneticPr fontId="2"/>
  </si>
  <si>
    <t>卵巣機能不全症</t>
    <phoneticPr fontId="2"/>
  </si>
  <si>
    <t>尿細管性電解質異常症</t>
    <phoneticPr fontId="2"/>
  </si>
  <si>
    <t>骨端異形成症</t>
    <phoneticPr fontId="2"/>
  </si>
  <si>
    <t>骨形成不全症</t>
    <phoneticPr fontId="2"/>
  </si>
  <si>
    <t>遺伝性低リン血症性くる病</t>
    <phoneticPr fontId="2"/>
  </si>
  <si>
    <t>ピルビン酸脱水素酵素複合体欠損症</t>
    <phoneticPr fontId="2"/>
  </si>
  <si>
    <t>アルカプトン尿症</t>
    <phoneticPr fontId="2"/>
  </si>
  <si>
    <t>稀な骨粗鬆症</t>
    <phoneticPr fontId="2"/>
  </si>
  <si>
    <t>X連鎖性遺伝性水頭症</t>
    <phoneticPr fontId="2"/>
  </si>
  <si>
    <t>遺伝性副甲状腺機能亢進症</t>
    <phoneticPr fontId="2"/>
  </si>
  <si>
    <t>遺伝性肺高血圧症</t>
    <phoneticPr fontId="2"/>
  </si>
  <si>
    <t>レッシュ・ナイハン症候群</t>
    <phoneticPr fontId="2"/>
  </si>
  <si>
    <t>孔脳症・裂脳症</t>
    <phoneticPr fontId="2"/>
  </si>
  <si>
    <t>クリスタリン網膜症</t>
    <phoneticPr fontId="2"/>
  </si>
  <si>
    <t>血友病A</t>
    <phoneticPr fontId="2"/>
  </si>
  <si>
    <t>血友病B</t>
    <phoneticPr fontId="2"/>
  </si>
  <si>
    <t>家族性片麻痺性片頭痛</t>
    <phoneticPr fontId="2"/>
  </si>
  <si>
    <t>グルコース-6-リン酸脱水素酵素欠乏症</t>
    <phoneticPr fontId="2"/>
  </si>
  <si>
    <t>家族性海綿状血管腫</t>
    <phoneticPr fontId="2"/>
  </si>
  <si>
    <t>APRT欠損症</t>
    <phoneticPr fontId="2"/>
  </si>
  <si>
    <t>カムラティ・エンゲルマン症候群</t>
    <phoneticPr fontId="2"/>
  </si>
  <si>
    <t>遺伝性副甲状腺機能低下症</t>
    <phoneticPr fontId="2"/>
  </si>
  <si>
    <t>メイ・ヘグリン異常症</t>
    <phoneticPr fontId="2"/>
  </si>
  <si>
    <t>肢先端脳梁症候群</t>
    <phoneticPr fontId="2"/>
  </si>
  <si>
    <t>シュプリンツェン-ゴールドバーグ症候群</t>
    <phoneticPr fontId="2"/>
  </si>
  <si>
    <t>3-ヒドロキシ-3-メチルグルタリルCoA合成酵素欠損症</t>
    <phoneticPr fontId="2"/>
  </si>
  <si>
    <t>低汗性外胚葉形成不全症</t>
    <phoneticPr fontId="2"/>
  </si>
  <si>
    <t>家族性若年性高尿酸血症性腎症</t>
    <phoneticPr fontId="2"/>
  </si>
  <si>
    <t>骨パジェット病</t>
    <phoneticPr fontId="2"/>
  </si>
  <si>
    <t>ワールデンブルグ症候群</t>
    <phoneticPr fontId="2"/>
  </si>
  <si>
    <t>軟骨毛髪低形成症</t>
    <phoneticPr fontId="2"/>
  </si>
  <si>
    <t>ゼーツレコッツェン症候群</t>
    <phoneticPr fontId="2"/>
  </si>
  <si>
    <t>パリスターホール症候群</t>
    <phoneticPr fontId="2"/>
  </si>
  <si>
    <t>トリーチャーコリンズ症候群</t>
    <phoneticPr fontId="2"/>
  </si>
  <si>
    <t>遺伝性平滑筋腫症及び腎細胞癌症候群</t>
    <phoneticPr fontId="2"/>
  </si>
  <si>
    <t>コーエン症候群</t>
    <phoneticPr fontId="2"/>
  </si>
  <si>
    <t>PLA2G6関連神経変性症</t>
    <phoneticPr fontId="2"/>
  </si>
  <si>
    <t>混合性マロン酸およびメチルマロン酸尿症</t>
    <phoneticPr fontId="2"/>
  </si>
  <si>
    <t>先天性腎尿路異常</t>
    <phoneticPr fontId="2"/>
  </si>
  <si>
    <t>エリス・ファンクレフェルト症候群</t>
    <phoneticPr fontId="2"/>
  </si>
  <si>
    <t>基底細胞母斑症候群_ゴーリン症候群_</t>
    <phoneticPr fontId="2"/>
  </si>
  <si>
    <t>多発性軟骨性外骨腫症</t>
    <phoneticPr fontId="2"/>
  </si>
  <si>
    <t>ウィーデマン・スタイナー症候群</t>
    <phoneticPr fontId="2"/>
  </si>
  <si>
    <t>先天性フィブリノーゲン欠損症</t>
    <phoneticPr fontId="2"/>
  </si>
  <si>
    <t>MICPCH症候群_CASK異常症_</t>
    <phoneticPr fontId="2"/>
  </si>
  <si>
    <t>βサラセミア</t>
    <phoneticPr fontId="2"/>
  </si>
  <si>
    <t>屈曲肢異形成症</t>
    <phoneticPr fontId="2"/>
  </si>
  <si>
    <t>遺伝性ヘモクロマトーシス</t>
    <phoneticPr fontId="2"/>
  </si>
  <si>
    <t>ヘルマンスキー・パドラック症候群</t>
    <phoneticPr fontId="2"/>
  </si>
  <si>
    <t>先天性甲状腺機能低下症</t>
    <phoneticPr fontId="2"/>
  </si>
  <si>
    <t>バルデー・ビードル症候群</t>
    <phoneticPr fontId="2"/>
  </si>
  <si>
    <t>骨関連シリオパチー</t>
    <phoneticPr fontId="2"/>
  </si>
  <si>
    <t>遠位関節拘縮症</t>
    <phoneticPr fontId="2"/>
  </si>
  <si>
    <t>ラーセン症候群</t>
    <phoneticPr fontId="2"/>
  </si>
  <si>
    <t>クラリーノ症候群</t>
    <phoneticPr fontId="2"/>
  </si>
  <si>
    <t>ハートナップ病</t>
    <phoneticPr fontId="2"/>
  </si>
  <si>
    <t>フルクトース-1_6-ビスホスファターゼ欠損症</t>
    <phoneticPr fontId="2"/>
  </si>
  <si>
    <t>腎性低尿酸血症</t>
    <phoneticPr fontId="2"/>
  </si>
  <si>
    <t>遺伝性ブチリルコリンエステラーゼ欠損症</t>
    <phoneticPr fontId="2"/>
  </si>
  <si>
    <t>過成長症候群</t>
    <phoneticPr fontId="2"/>
  </si>
  <si>
    <t>睡眠関連過運動てんかん</t>
    <phoneticPr fontId="2"/>
  </si>
  <si>
    <t>先天性側弯・脊椎肋骨異骨症</t>
    <phoneticPr fontId="2"/>
  </si>
  <si>
    <t>先天性全身性脂肪萎縮症</t>
    <phoneticPr fontId="2"/>
  </si>
  <si>
    <t>GRIN2B関連神経発達異常症</t>
    <phoneticPr fontId="2"/>
  </si>
  <si>
    <t>DICER1症候群</t>
    <phoneticPr fontId="2"/>
  </si>
  <si>
    <t>ロビノウ症候群</t>
    <phoneticPr fontId="2"/>
  </si>
  <si>
    <t>家族性大動脈弁上狭窄症</t>
    <phoneticPr fontId="2"/>
  </si>
  <si>
    <t>近位指節癒合症</t>
    <phoneticPr fontId="2"/>
  </si>
  <si>
    <t>ASXL異常症</t>
    <phoneticPr fontId="2"/>
  </si>
  <si>
    <t>DDX3X関連神経発達異常症</t>
    <phoneticPr fontId="2"/>
  </si>
  <si>
    <t>膿疱性乾癬</t>
    <phoneticPr fontId="2"/>
  </si>
  <si>
    <t>巨脳症－毛細血管奇形症候群</t>
    <phoneticPr fontId="2"/>
  </si>
  <si>
    <t>遺伝性尿細管性アシドーシス</t>
    <phoneticPr fontId="2"/>
  </si>
  <si>
    <t>小児四肢疼痛発作症</t>
    <phoneticPr fontId="2"/>
  </si>
  <si>
    <t>シスチン尿症</t>
    <phoneticPr fontId="2"/>
  </si>
  <si>
    <t>先天性乏毛症・縮毛症</t>
    <phoneticPr fontId="2"/>
  </si>
  <si>
    <t>骨溶解症</t>
    <phoneticPr fontId="2"/>
  </si>
  <si>
    <t>褐色細胞腫・パラガングリオーマ遺伝子検査</t>
  </si>
  <si>
    <t>PPGL_PPGL_v1</t>
  </si>
  <si>
    <t>FH,MAX,NF1,RET,SDHA,SDHAF2,SDHB,SDHC,SDHD,TMEM127,VHL</t>
  </si>
  <si>
    <t>眼歯指異形成症遺伝子検査</t>
  </si>
  <si>
    <t>ODD_ODD_v1</t>
  </si>
  <si>
    <t>GJA1</t>
  </si>
  <si>
    <t>エメリー・ドレイフス型筋ジストロフィー遺伝子検査</t>
  </si>
  <si>
    <t>EDMD_EDMD_v1</t>
  </si>
  <si>
    <t>EMD,LMNA,SYNE1,SYNE2,FHL1,TMEM43</t>
  </si>
  <si>
    <t>先天性鉄剤不応性鉄欠乏性貧血遺伝子検査</t>
  </si>
  <si>
    <t>IRIDA_IRIDA_v1</t>
  </si>
  <si>
    <t>TMPRSS6</t>
  </si>
  <si>
    <t>褐色細胞腫・パラガングリオーマ</t>
    <phoneticPr fontId="2"/>
  </si>
  <si>
    <t>眼歯指異形成症</t>
    <phoneticPr fontId="2"/>
  </si>
  <si>
    <t>エメリー・ドレイフス型筋ジストロフィー</t>
    <phoneticPr fontId="2"/>
  </si>
  <si>
    <t>先天性鉄剤不応性鉄欠乏性貧血</t>
    <phoneticPr fontId="2"/>
  </si>
  <si>
    <t>原発性萌出不全遺伝子検査</t>
  </si>
  <si>
    <t>PFE_PFE_v1</t>
  </si>
  <si>
    <t>PTH1R</t>
  </si>
  <si>
    <t>原発性萌出不全</t>
    <phoneticPr fontId="2"/>
  </si>
  <si>
    <t>遺伝性血小板異常症遺伝子検査</t>
  </si>
  <si>
    <t>IPD_IPD_v1</t>
  </si>
  <si>
    <t>VWF(NM_000552)ex26については相同領域があるため報告から除外しています。</t>
  </si>
  <si>
    <t>高チロシン血症遺伝子検査</t>
  </si>
  <si>
    <t>HTT_HTT_v1</t>
  </si>
  <si>
    <t>FAH,TAT,HPD</t>
  </si>
  <si>
    <t>高チロシン血症</t>
    <phoneticPr fontId="2"/>
  </si>
  <si>
    <t>EPA_EPA_v2</t>
  </si>
  <si>
    <t>KCNA1,CACNA1A,CACNB4,SLC1A3,SCN2A</t>
  </si>
  <si>
    <t>反復発作性運動失調症</t>
    <phoneticPr fontId="2"/>
  </si>
  <si>
    <t>GP1BA,GP1BB,GP9,ITGA2B,ITGB3,MYH9,NBEAL2,VWF,WAS</t>
  </si>
  <si>
    <t>掌蹠角化症遺伝子検査</t>
  </si>
  <si>
    <t>PPK_PPK_v1</t>
  </si>
  <si>
    <t>SERPINB7,AAGAB,KRT9,KRT1</t>
  </si>
  <si>
    <t>遺伝性血小板異常症</t>
    <phoneticPr fontId="2"/>
  </si>
  <si>
    <t>遺伝性球状赤血球症遺伝子検査</t>
  </si>
  <si>
    <t>HSP_HSP_v1</t>
  </si>
  <si>
    <t>ANK1,SPTB,SPTA1,SLC4A1,EPB42</t>
  </si>
  <si>
    <t>掌蹠角化症</t>
    <phoneticPr fontId="2"/>
  </si>
  <si>
    <t>先天性爪甲肥厚症遺伝子検査</t>
  </si>
  <si>
    <t>PC_PC_v1</t>
  </si>
  <si>
    <t>KRT6A,KRT6B,KRT6C,KRT16,KRT17</t>
  </si>
  <si>
    <t>遺伝性球状赤血球症</t>
    <phoneticPr fontId="2"/>
  </si>
  <si>
    <t>滑脳症遺伝子検査</t>
  </si>
  <si>
    <t>LIS_LIS_v1</t>
  </si>
  <si>
    <t>PAFAH1B1,DCX,TUBA1A,TUBB2A,TUBB2B,TUBB3,DYNC1H1,WDR62,FLNA</t>
  </si>
  <si>
    <t>悪性高熱症遺伝子検査</t>
  </si>
  <si>
    <t>MH_MH_v1</t>
  </si>
  <si>
    <t>RYR1,CACNA1S,STAC3</t>
  </si>
  <si>
    <t>先天性爪甲肥厚症</t>
    <phoneticPr fontId="2"/>
  </si>
  <si>
    <t>滑脳症</t>
    <phoneticPr fontId="2"/>
  </si>
  <si>
    <t>家族性偽高カリウム血症遺伝子検査</t>
  </si>
  <si>
    <t>FP_FP_v1</t>
  </si>
  <si>
    <t>ABCB6,PIEZO1</t>
  </si>
  <si>
    <t>悪性高熱症</t>
    <phoneticPr fontId="2"/>
  </si>
  <si>
    <t>インプリンティング疾患解析パネル遺伝子検査</t>
  </si>
  <si>
    <t>家族性偽高カリウム血症</t>
    <phoneticPr fontId="2"/>
  </si>
  <si>
    <t>第XIII因子欠乏症遺伝子検査</t>
  </si>
  <si>
    <t>F13d_F13d_v1</t>
  </si>
  <si>
    <t>F13A1,F13B</t>
  </si>
  <si>
    <t>インプリンティング疾患解析パネル</t>
    <phoneticPr fontId="2"/>
  </si>
  <si>
    <t>ILNEB_ILNEB_v1</t>
  </si>
  <si>
    <t>ITGA3</t>
  </si>
  <si>
    <t>第XIII因子欠乏症</t>
    <phoneticPr fontId="2"/>
  </si>
  <si>
    <t>アップショー・シュールマン症候群遺伝子検査</t>
  </si>
  <si>
    <t>USS_USS_v1</t>
  </si>
  <si>
    <t>ADAMTS13</t>
  </si>
  <si>
    <t>ILNEB症候群</t>
    <phoneticPr fontId="2"/>
  </si>
  <si>
    <t>アップショー・シュールマン症候群</t>
    <phoneticPr fontId="2"/>
  </si>
  <si>
    <t>バーター・ギッテルマン症候群遺伝子検査</t>
  </si>
  <si>
    <t>BSGS_BSGS_v1</t>
  </si>
  <si>
    <t>SLC12A1,KCNJ1,CLCNKB,BSND,CLCNKA,MAGED2,CASR,SLC12A3,CFTR,EHD1,HNF1B,KCNJ10,KCNJ2,KCNJ5,SLC26A3</t>
  </si>
  <si>
    <t>EKV_EKV_v1</t>
  </si>
  <si>
    <t>GJB3,GJB4,GJA1,KDSR,KRT83,TRPM4,PERP,DSG1,TRPV3,LORICRIN,ELOVL4</t>
  </si>
  <si>
    <t>バーター・ギッテルマン症候群</t>
    <phoneticPr fontId="2"/>
  </si>
  <si>
    <t>造血幹細胞移植後ではありませんか？
血液での検査は不適です。ご相談ください。</t>
    <rPh sb="0" eb="8">
      <t>ゾウケツカンサイボウイショクゴ</t>
    </rPh>
    <rPh sb="31" eb="33">
      <t>ソウダン</t>
    </rPh>
    <phoneticPr fontId="2"/>
  </si>
  <si>
    <r>
      <t xml:space="preserve">
</t>
    </r>
    <r>
      <rPr>
        <b/>
        <sz val="10.5"/>
        <rFont val="ＭＳ ゴシック"/>
        <family val="3"/>
        <charset val="128"/>
      </rPr>
      <t>「希望あり」の場合：</t>
    </r>
    <r>
      <rPr>
        <sz val="10.5"/>
        <rFont val="ＭＳ ゴシック"/>
        <family val="3"/>
        <charset val="128"/>
      </rPr>
      <t xml:space="preserve">専門医から臨床症状についての問い合わせがある可能性があります。
　　　　　　　　　　　そのため弊所から担当医の先生のメールアドレスを専門医に必要があれば提示する可能性があります。
</t>
    </r>
    <r>
      <rPr>
        <b/>
        <sz val="10.5"/>
        <rFont val="ＭＳ ゴシック"/>
        <family val="3"/>
        <charset val="128"/>
      </rPr>
      <t>「希望なし」の場合：</t>
    </r>
    <r>
      <rPr>
        <sz val="10.5"/>
        <rFont val="ＭＳ ゴシック"/>
        <family val="3"/>
        <charset val="128"/>
      </rPr>
      <t>bam fileとバリアント一覧Excelファイルをお送りします。</t>
    </r>
    <rPh sb="2" eb="4">
      <t>キボウ</t>
    </rPh>
    <rPh sb="8" eb="10">
      <t>バアイ</t>
    </rPh>
    <rPh sb="11" eb="13">
      <t>センモン</t>
    </rPh>
    <rPh sb="13" eb="14">
      <t>イ</t>
    </rPh>
    <rPh sb="16" eb="20">
      <t>リンショウショウジョウ</t>
    </rPh>
    <rPh sb="25" eb="26">
      <t>ト</t>
    </rPh>
    <rPh sb="27" eb="28">
      <t>ア</t>
    </rPh>
    <rPh sb="33" eb="36">
      <t>カノウセイ</t>
    </rPh>
    <phoneticPr fontId="2"/>
  </si>
  <si>
    <t>おひとり様の情報でお願いします。</t>
    <phoneticPr fontId="2"/>
  </si>
  <si>
    <r>
      <rPr>
        <sz val="10.5"/>
        <rFont val="ＭＳ ゴシック"/>
        <family val="3"/>
        <charset val="128"/>
      </rPr>
      <t xml:space="preserve"> チェックボックスにチェックを入れて下さい</t>
    </r>
    <r>
      <rPr>
        <sz val="10.5"/>
        <color rgb="FFFF0000"/>
        <rFont val="ＭＳ ゴシック"/>
        <family val="3"/>
        <charset val="128"/>
      </rPr>
      <t>（必須）</t>
    </r>
    <rPh sb="15" eb="16">
      <t>イ</t>
    </rPh>
    <rPh sb="18" eb="19">
      <t>クダ</t>
    </rPh>
    <rPh sb="22" eb="24">
      <t>ヒッス</t>
    </rPh>
    <phoneticPr fontId="2"/>
  </si>
  <si>
    <t>臨床症状や家族診断歴は結果報告のコメント記載の参考にします。</t>
    <rPh sb="0" eb="2">
      <t>リンショウ</t>
    </rPh>
    <rPh sb="2" eb="4">
      <t>ショウジョウ</t>
    </rPh>
    <phoneticPr fontId="2"/>
  </si>
  <si>
    <r>
      <t xml:space="preserve">半角英数字で4～10桁でお願いします。個人名などが類推できるものはご遠慮下さい。 </t>
    </r>
    <r>
      <rPr>
        <b/>
        <sz val="11"/>
        <color rgb="FFFF0000"/>
        <rFont val="ＭＳ Ｐゴシック"/>
        <family val="3"/>
        <charset val="128"/>
        <scheme val="minor"/>
      </rPr>
      <t xml:space="preserve">
</t>
    </r>
    <r>
      <rPr>
        <b/>
        <u/>
        <sz val="11"/>
        <color rgb="FFFF0000"/>
        <rFont val="ＭＳ Ｐゴシック"/>
        <family val="3"/>
        <charset val="128"/>
        <scheme val="minor"/>
      </rPr>
      <t>匿名化ID禁止文字</t>
    </r>
    <r>
      <rPr>
        <b/>
        <u/>
        <sz val="11"/>
        <rFont val="ＭＳ Ｐゴシック"/>
        <family val="3"/>
        <charset val="128"/>
        <scheme val="minor"/>
      </rPr>
      <t xml:space="preserve"> @ # % ?  ( )  [ ]  /  \  =  +  &lt; &gt;  :  ;  "  '  ,  *  ^  |  &amp;  .　などの記号</t>
    </r>
    <r>
      <rPr>
        <b/>
        <sz val="11"/>
        <rFont val="ＭＳ Ｐゴシック"/>
        <family val="3"/>
        <charset val="128"/>
        <scheme val="minor"/>
      </rPr>
      <t xml:space="preserve">
</t>
    </r>
    <r>
      <rPr>
        <b/>
        <u/>
        <sz val="11"/>
        <rFont val="ＭＳ Ｐゴシック"/>
        <family val="3"/>
        <charset val="128"/>
        <scheme val="minor"/>
      </rPr>
      <t>[0ゼロ]から始まるID、スペース、ハイフン、アンダーバーも使用できません</t>
    </r>
    <r>
      <rPr>
        <u/>
        <sz val="11"/>
        <rFont val="ＭＳ Ｐゴシック"/>
        <family val="3"/>
        <charset val="128"/>
        <scheme val="minor"/>
      </rPr>
      <t>。</t>
    </r>
    <r>
      <rPr>
        <sz val="11"/>
        <rFont val="ＭＳ Ｐゴシック"/>
        <family val="3"/>
        <charset val="128"/>
        <scheme val="minor"/>
      </rPr>
      <t xml:space="preserve">
</t>
    </r>
    <r>
      <rPr>
        <sz val="11"/>
        <color rgb="FFFF0000"/>
        <rFont val="ＭＳ Ｐゴシック"/>
        <family val="3"/>
        <charset val="128"/>
        <scheme val="minor"/>
      </rPr>
      <t>同じ患者様で追加の検査の場合は特記事項欄に「同じIDで追加の検査」とご記載ください。</t>
    </r>
    <rPh sb="42" eb="44">
      <t>トクメイ</t>
    </rPh>
    <rPh sb="44" eb="45">
      <t>カ</t>
    </rPh>
    <rPh sb="120" eb="122">
      <t>キゴウ</t>
    </rPh>
    <rPh sb="177" eb="182">
      <t>トッキジコウラン</t>
    </rPh>
    <phoneticPr fontId="2"/>
  </si>
  <si>
    <t>クリッペル・ファイル症候群遺伝子検査</t>
  </si>
  <si>
    <t>KFS_KFS_v1</t>
  </si>
  <si>
    <t>GDF6,MEOX1,GDF3,MYO18B,RIPPLY2,WBP11</t>
  </si>
  <si>
    <t>神経発達障害症候群遺伝子検査</t>
  </si>
  <si>
    <t>NDD_NDD_v1</t>
  </si>
  <si>
    <t>AHDC1,ANKRD11,CDK13,CTNNB1,DYRK1A,EBF3,EFTUD2,EHMT1,HNRNPH2,HNRNPK,HUWE1,IQSEC2,MED13L,PACS1,SATB2,SON,SPAST,SYNGAP1,TBL1XR1,TRIO</t>
  </si>
  <si>
    <t>脊椎骨端異形成症遺伝子検査</t>
  </si>
  <si>
    <t>SEDC_SEDC_v1</t>
  </si>
  <si>
    <t>クリッペル・ファイル症候群</t>
    <phoneticPr fontId="2"/>
  </si>
  <si>
    <t>神経発達障害症候群</t>
    <phoneticPr fontId="2"/>
  </si>
  <si>
    <t>脊椎骨端異形成症</t>
    <phoneticPr fontId="2"/>
  </si>
  <si>
    <t>多発性軟骨性外骨腫症遺伝子検査</t>
  </si>
  <si>
    <t>HFE,HJV,HAMP,TFR2,SLC40A1</t>
  </si>
  <si>
    <t>NKX2-1,PAX8,TSHR,SLC5A5,SLC26A4,TG,TPO,DUOX2,DUOXA2,FOXE1,SLC16A2,IGSF1,TBL1X</t>
  </si>
  <si>
    <t>ALMS1,ARL6,BBS1,BBS2,BBS4,BBS5,BBS7,BBS10,BBS12,C8orf37,CEP290,IFT172,MKKS,MKS1,BBS9,SCLT1,SDCCAG8,TMEM67,TRIM32,TTC8</t>
  </si>
  <si>
    <t>AKT1,CHD8,DIS3L2,DNMT3A,EED,EZH2,GPC3,GPC4,MTOR,NFIX,NSD1,PDGFRB,PIK3CA,PPP2R5D,PTEN,RNF125,SUZ12</t>
  </si>
  <si>
    <t>ILNEB症候群遺伝子検査</t>
  </si>
  <si>
    <t>変動性・対称性紅斑角皮症遺伝子検査</t>
  </si>
  <si>
    <t>,FLCN,none,</t>
    <phoneticPr fontId="2"/>
  </si>
  <si>
    <t>BHD症候群遺伝子検査</t>
    <phoneticPr fontId="2"/>
  </si>
  <si>
    <t>,PKD1,PKD2,none,</t>
    <phoneticPr fontId="2"/>
  </si>
  <si>
    <t>常染色体優性多発性嚢胞腎遺伝子検査</t>
    <phoneticPr fontId="2"/>
  </si>
  <si>
    <t>,PKHD1,none,</t>
    <phoneticPr fontId="2"/>
  </si>
  <si>
    <t>常染色体劣性多発性嚢胞腎遺伝子検査</t>
    <phoneticPr fontId="2"/>
  </si>
  <si>
    <t>,ACAN,FGFR3,GH1,GHR,GHRHR,GHSR,IGF1,IGF1R,IGFALS,JAK2,NPR2,SHOX,STAT5B,CDKN1C,GNAS,IGF2,none,</t>
    <phoneticPr fontId="2"/>
  </si>
  <si>
    <t>成長障害遺伝子検査</t>
    <phoneticPr fontId="2"/>
  </si>
  <si>
    <t>性分化疾患遺伝子検査(Y染色体を含むまたは不明な場合)</t>
    <phoneticPr fontId="2"/>
  </si>
  <si>
    <t>性分化疾患遺伝子検査(Y染色体を含まない場合)</t>
    <phoneticPr fontId="2"/>
  </si>
  <si>
    <t>性成熟疾患遺伝子検査</t>
    <phoneticPr fontId="2"/>
  </si>
  <si>
    <t>,HESX1,LHX3,LHX4,OTX2,POU1F1,PROKR2,PROP1,SOX2,SOX3,CHD7,FGF8,FGFR1,GLI2,IGSF1,KISS1R,SOX10,WDR11,none,</t>
    <phoneticPr fontId="2"/>
  </si>
  <si>
    <t>下垂体機能障害遺伝子検査</t>
    <phoneticPr fontId="2"/>
  </si>
  <si>
    <t>,ABCC8,GATA6,GCK,GLUD1,HNF1A,HNF1B,HNF4A,INS,INSR,KCNJ11,NEUROD1,PDX1,AIRE,FOXP3,HADH,KLF11,WFS1,PIK3R1,none,</t>
    <phoneticPr fontId="2"/>
  </si>
  <si>
    <t>糖代謝異常症遺伝子検査</t>
    <phoneticPr fontId="2"/>
  </si>
  <si>
    <t>,AIRE,BMP15,TWNK,ERCC6,CYP17A1,FOXL2,FSHR,HFM1,HSD17B4,LARS2,NANOS3,NOBOX,NOG,NR5A1,POF1B,POR,RSPO1,STAR,none,</t>
    <phoneticPr fontId="2"/>
  </si>
  <si>
    <t>卵巣機能不全症遺伝子検査</t>
    <phoneticPr fontId="2"/>
  </si>
  <si>
    <t>,SLC12A1,KCNJ1,BSND,SLC12A3,GNAS,CLCNKA,CLCNKB,CASR,NR3C2,SCNN1A,SCNN1B,SCNN1G,WNK1,WNK4,KLHL3,CUL3,HSD11B2,none,</t>
    <phoneticPr fontId="2"/>
  </si>
  <si>
    <t>尿細管性電解質異常症遺伝子検査</t>
    <phoneticPr fontId="2"/>
  </si>
  <si>
    <t>,COL10A1,COL11A1,COL11A2,COL2A1,COL3A1,COL9A1,COL9A2,COL9A3,COMP,MATN3,SLC26A2,none,</t>
    <phoneticPr fontId="2"/>
  </si>
  <si>
    <t>骨端異形成症遺伝子検査</t>
    <phoneticPr fontId="2"/>
  </si>
  <si>
    <t>,PLOD2,LRP5,ALPL,PLS3,LRP6,SEC24D,none,</t>
    <phoneticPr fontId="2"/>
  </si>
  <si>
    <t>骨形成不全症遺伝子検査</t>
    <phoneticPr fontId="2"/>
  </si>
  <si>
    <t>,PHEX,FGF23,DMP1,ENPP1,FAM20C,FGFR1,PTH1R,SLC34A3,SLC9A3R1,CLCN5,OCRL,CYP2R1,HNRNPC,CYP3A4,NF1,SLC34A1,none,</t>
    <phoneticPr fontId="2"/>
  </si>
  <si>
    <t>遺伝性低リン血症性くる病遺伝子検査</t>
    <phoneticPr fontId="2"/>
  </si>
  <si>
    <t>,PDHA1,PDHB,DLAT,DLD,PDP1,PDP2,PDK1,PDK2,PDK3,PDK4,PDHX,LIAS,none,</t>
    <phoneticPr fontId="2"/>
  </si>
  <si>
    <t>ピルビン酸脱水素酵素複合体欠損症遺伝子検査</t>
    <phoneticPr fontId="2"/>
  </si>
  <si>
    <t>,HGD,none,</t>
    <phoneticPr fontId="2"/>
  </si>
  <si>
    <t>アルカプトン尿症遺伝子検査</t>
    <phoneticPr fontId="2"/>
  </si>
  <si>
    <t>,TNFSF11,NOTCH2,MMP2,RUNX2,LIFR,GORAB,HSPG2,PYCR1,none,</t>
    <phoneticPr fontId="2"/>
  </si>
  <si>
    <t>稀な骨粗鬆症遺伝子検査</t>
    <phoneticPr fontId="2"/>
  </si>
  <si>
    <t>,L1CAM,none,</t>
    <phoneticPr fontId="2"/>
  </si>
  <si>
    <t>X連鎖性遺伝性水頭症遺伝子検査</t>
    <phoneticPr fontId="2"/>
  </si>
  <si>
    <t>,MEN1,CDKN1B,RET,CASR,GNA11,AP2S1,CDC73,GCM2,none,</t>
    <phoneticPr fontId="2"/>
  </si>
  <si>
    <t>遺伝性副甲状腺機能亢進症遺伝子検査</t>
    <phoneticPr fontId="2"/>
  </si>
  <si>
    <t>遺伝性肺高血圧症遺伝子検査</t>
    <phoneticPr fontId="2"/>
  </si>
  <si>
    <t>,HPRT1,none,</t>
    <phoneticPr fontId="2"/>
  </si>
  <si>
    <t>レッシュ・ナイハン症候群遺伝子検査</t>
    <phoneticPr fontId="2"/>
  </si>
  <si>
    <t>,FAH,TAT,HPD,none,</t>
    <phoneticPr fontId="2"/>
  </si>
  <si>
    <t>高チロシン血症遺伝子検査</t>
    <phoneticPr fontId="2"/>
  </si>
  <si>
    <t>,COL4A1,COL4A2,none,</t>
    <phoneticPr fontId="2"/>
  </si>
  <si>
    <t>孔脳症・裂脳症遺伝子検査</t>
    <phoneticPr fontId="2"/>
  </si>
  <si>
    <t>,CYP4V2,none,</t>
    <phoneticPr fontId="2"/>
  </si>
  <si>
    <t>クリスタリン網膜症遺伝子検査</t>
    <phoneticPr fontId="2"/>
  </si>
  <si>
    <t>,ABCC9,KCNJ8,none,</t>
    <phoneticPr fontId="2"/>
  </si>
  <si>
    <t>,F8,none,</t>
    <phoneticPr fontId="2"/>
  </si>
  <si>
    <t>血友病A遺伝子検査</t>
    <phoneticPr fontId="2"/>
  </si>
  <si>
    <t>,F9,none,</t>
    <phoneticPr fontId="2"/>
  </si>
  <si>
    <t>血友病B遺伝子検査</t>
    <phoneticPr fontId="2"/>
  </si>
  <si>
    <t>,KCNA1,CACNA1A,CACNB4,SLC1A3,SCN2A,none,</t>
    <phoneticPr fontId="2"/>
  </si>
  <si>
    <t>反復発作性運動失調症遺伝子検査</t>
    <phoneticPr fontId="2"/>
  </si>
  <si>
    <t>,CACNA1A,ATP1A2,SCN1A,none,</t>
    <phoneticPr fontId="2"/>
  </si>
  <si>
    <t>家族性片麻痺性片頭痛遺伝子検査</t>
    <phoneticPr fontId="2"/>
  </si>
  <si>
    <t>,G6PD,none,</t>
    <phoneticPr fontId="2"/>
  </si>
  <si>
    <t>グルコース-6-リン酸脱水素酵素欠乏症遺伝子検査</t>
    <phoneticPr fontId="2"/>
  </si>
  <si>
    <t>,ABCC2,SLCO1B1,SLCO1B3,none,</t>
    <phoneticPr fontId="2"/>
  </si>
  <si>
    <t>,KRIT1,CCM2,PDCD10,none,</t>
    <phoneticPr fontId="2"/>
  </si>
  <si>
    <t>家族性海綿状血管腫遺伝子検査</t>
    <phoneticPr fontId="2"/>
  </si>
  <si>
    <t>,APRT,none,</t>
    <phoneticPr fontId="2"/>
  </si>
  <si>
    <t>APRT欠損症遺伝子検査</t>
    <phoneticPr fontId="2"/>
  </si>
  <si>
    <t>,TGFB1,none,</t>
    <phoneticPr fontId="2"/>
  </si>
  <si>
    <t>カムラティ・エンゲルマン症候群遺伝子検査</t>
    <phoneticPr fontId="2"/>
  </si>
  <si>
    <t>,CASR,GNA11,GCM2,TBX1,TBX2,NEBL,CHD7,SEMA3E,GATA3,TBCE,FAM111A,PTH,SOX3,AIRE,NLRP5,HADHA,HADHB,ACADM,DHCR7,CLDN16,CLDN19,TRPM6,none,</t>
    <phoneticPr fontId="2"/>
  </si>
  <si>
    <t>遺伝性副甲状腺機能低下症遺伝子検査</t>
    <phoneticPr fontId="2"/>
  </si>
  <si>
    <t>,COL2A1,COL11A1,COL11A2,COL9A1,COL9A2,none,</t>
    <phoneticPr fontId="2"/>
  </si>
  <si>
    <t>,MYH9,none,</t>
    <phoneticPr fontId="2"/>
  </si>
  <si>
    <t>メイ・ヘグリン異常症遺伝子検査</t>
    <phoneticPr fontId="2"/>
  </si>
  <si>
    <t>,KIF7,none,</t>
    <phoneticPr fontId="2"/>
  </si>
  <si>
    <t>肢先端脳梁症候群遺伝子検査</t>
    <phoneticPr fontId="2"/>
  </si>
  <si>
    <t>,SF3B4,none,</t>
    <phoneticPr fontId="2"/>
  </si>
  <si>
    <t>,SKI,none,</t>
    <phoneticPr fontId="2"/>
  </si>
  <si>
    <t>シュプリンツェン-ゴールドバーグ症候群遺伝子検査</t>
    <phoneticPr fontId="2"/>
  </si>
  <si>
    <t>,HMGCS2,none,</t>
    <phoneticPr fontId="2"/>
  </si>
  <si>
    <t>3-ヒドロキシ-3-メチルグルタリルCoA合成酵素欠損症遺伝子検査</t>
    <phoneticPr fontId="2"/>
  </si>
  <si>
    <t>,EDA,EDAR,EDARADD,none,</t>
    <phoneticPr fontId="2"/>
  </si>
  <si>
    <t>低汗性外胚葉形成不全症遺伝子検査</t>
    <phoneticPr fontId="2"/>
  </si>
  <si>
    <t>,UMOD,none,</t>
    <phoneticPr fontId="2"/>
  </si>
  <si>
    <t>家族性若年性高尿酸血症性腎症遺伝子検査</t>
    <phoneticPr fontId="2"/>
  </si>
  <si>
    <t>,TNFRSF11A,SQSTM1,TNFRSF11B,ZNF687,none,</t>
    <phoneticPr fontId="2"/>
  </si>
  <si>
    <t>骨パジェット病遺伝子検査</t>
    <phoneticPr fontId="2"/>
  </si>
  <si>
    <t>,PAX3,MITF,SNAI2,SOX10,EDNRB,EDN3,none,</t>
    <phoneticPr fontId="2"/>
  </si>
  <si>
    <t>ワールデンブルグ症候群遺伝子検査</t>
    <phoneticPr fontId="2"/>
  </si>
  <si>
    <t>,RMRP,none,</t>
    <phoneticPr fontId="2"/>
  </si>
  <si>
    <t>軟骨毛髪低形成症遺伝子検査</t>
    <phoneticPr fontId="2"/>
  </si>
  <si>
    <t>,TWIST1,FGFR2,none,</t>
    <phoneticPr fontId="2"/>
  </si>
  <si>
    <t>ゼーツレコッツェン症候群遺伝子検査</t>
    <phoneticPr fontId="2"/>
  </si>
  <si>
    <t>,GLI3,none,</t>
    <phoneticPr fontId="2"/>
  </si>
  <si>
    <t>パリスターホール症候群遺伝子検査</t>
    <phoneticPr fontId="2"/>
  </si>
  <si>
    <t>,TCOF1,POLR1B,POLR1C,POLR1D,none,</t>
    <phoneticPr fontId="2"/>
  </si>
  <si>
    <t>トリーチャーコリンズ症候群遺伝子検査</t>
    <phoneticPr fontId="2"/>
  </si>
  <si>
    <t>,DYM,none,</t>
    <phoneticPr fontId="2"/>
  </si>
  <si>
    <t>,FH,none,</t>
    <phoneticPr fontId="2"/>
  </si>
  <si>
    <t>遺伝性平滑筋腫症及び腎細胞癌症候群遺伝子検査</t>
    <phoneticPr fontId="2"/>
  </si>
  <si>
    <t>,VPS13B,none,</t>
    <phoneticPr fontId="2"/>
  </si>
  <si>
    <t>コーエン症候群遺伝子検査</t>
    <phoneticPr fontId="2"/>
  </si>
  <si>
    <t>,PLA2G6,none,</t>
    <phoneticPr fontId="2"/>
  </si>
  <si>
    <t>PLA2G6関連神経変性症遺伝子検査</t>
    <phoneticPr fontId="2"/>
  </si>
  <si>
    <t>,ACSF3,MLYCD,none,</t>
    <phoneticPr fontId="2"/>
  </si>
  <si>
    <t>混合性マロン酸およびメチルマロン酸尿症遺伝子検査</t>
    <phoneticPr fontId="2"/>
  </si>
  <si>
    <t>,PAX2,HNF1B,EYA1,SALL1,PBX1,GREB1L,none,</t>
    <phoneticPr fontId="2"/>
  </si>
  <si>
    <t>先天性腎尿路異常遺伝子検査</t>
    <phoneticPr fontId="2"/>
  </si>
  <si>
    <t>,EVC,EVC2,none,</t>
    <phoneticPr fontId="2"/>
  </si>
  <si>
    <t>エリス・ファンクレフェルト症候群遺伝子検査</t>
    <phoneticPr fontId="2"/>
  </si>
  <si>
    <t>,PTCH1,PTCH2,SMO,SUFU,none,</t>
    <phoneticPr fontId="2"/>
  </si>
  <si>
    <t>基底細胞母斑症候群(ゴーリン症候群)遺伝子検査</t>
    <phoneticPr fontId="2"/>
  </si>
  <si>
    <t>,EXT1,EXT2,PTPN11,none,</t>
    <phoneticPr fontId="2"/>
  </si>
  <si>
    <t>多発性軟骨性外骨腫症遺伝子検査</t>
    <phoneticPr fontId="2"/>
  </si>
  <si>
    <t>,KMT2A,none,</t>
    <phoneticPr fontId="2"/>
  </si>
  <si>
    <t>ウィーデマン・スタイナー症候群遺伝子検査</t>
    <phoneticPr fontId="2"/>
  </si>
  <si>
    <t>,FGA,FGB,FGG,none,</t>
    <phoneticPr fontId="2"/>
  </si>
  <si>
    <t>先天性フィブリノーゲン欠損症遺伝子検査</t>
    <phoneticPr fontId="2"/>
  </si>
  <si>
    <t>,CASK,none,</t>
    <phoneticPr fontId="2"/>
  </si>
  <si>
    <t>MICPCH症候群（CASK異常症）遺伝子検査</t>
    <phoneticPr fontId="2"/>
  </si>
  <si>
    <t>,HBB,none,</t>
    <phoneticPr fontId="2"/>
  </si>
  <si>
    <t>βサラセミア遺伝子検査</t>
    <phoneticPr fontId="2"/>
  </si>
  <si>
    <t>,SOX9,none,</t>
    <phoneticPr fontId="2"/>
  </si>
  <si>
    <t>屈曲肢異形成症遺伝子検査</t>
    <phoneticPr fontId="2"/>
  </si>
  <si>
    <t>,HFE,HJV,HAMP,TFR2,SLC40A1,none,</t>
    <phoneticPr fontId="2"/>
  </si>
  <si>
    <t>遺伝性ヘモクロマトーシス遺伝子検査</t>
    <phoneticPr fontId="2"/>
  </si>
  <si>
    <t>,AP3B1,HPS1,HPS3,HPS4,HPS5,HPS6,SLC45A2,GPR143,TYRP1,TYR,OCA2,MC1R,</t>
    <phoneticPr fontId="2"/>
  </si>
  <si>
    <t>ヘルマンスキー・パドラック症候群遺伝子検査</t>
    <phoneticPr fontId="2"/>
  </si>
  <si>
    <t>,NKX2-1,PAX8,TSHR,SLC5A5,SLC26A4,TG,TPO,DUOX2,DUOXA2,FOXE1,SLC16A2,IGSF1,TBL1X,none,</t>
    <phoneticPr fontId="2"/>
  </si>
  <si>
    <t>先天性甲状腺機能低下症遺伝子検査</t>
    <phoneticPr fontId="2"/>
  </si>
  <si>
    <t>,ALMS1,ARL6,BBS1,BBS2,BBS4,BBS5,BBS7,BBS10,BBS12,C8orf37,CEP290,IFT172,MKKS,MKS1,BBS9,SCLT1,SDCCAG8,TMEM67,TRIM32,TTC8,none,</t>
    <phoneticPr fontId="2"/>
  </si>
  <si>
    <t>バルデー・ビードル症候群遺伝子検査</t>
    <phoneticPr fontId="2"/>
  </si>
  <si>
    <t>,CEP120,DYNC2H1,EVC,EVC2,IFT80,IFT81,IFT140,IFT172,KIAA0586,NEK1,TTC21B,WDR19,WDR34,WDR35,WDR60,none,</t>
    <phoneticPr fontId="2"/>
  </si>
  <si>
    <t>骨関連シリオパチー遺伝子検査</t>
    <phoneticPr fontId="2"/>
  </si>
  <si>
    <t>,ACE,AGT,AGTR1,REN,none,</t>
    <phoneticPr fontId="2"/>
  </si>
  <si>
    <t>,ECEL1,MYBPC1,MYH3,MYH8,PIEZO2,TNNI2,TNNT3,TPM2,none,</t>
    <phoneticPr fontId="2"/>
  </si>
  <si>
    <t>遠位関節拘縮症遺伝子検査</t>
    <phoneticPr fontId="2"/>
  </si>
  <si>
    <t>,FLNB,CHST3,none,</t>
    <phoneticPr fontId="2"/>
  </si>
  <si>
    <t>ラーセン症候群遺伝子検査</t>
    <phoneticPr fontId="2"/>
  </si>
  <si>
    <t>,MNX1,none,</t>
    <phoneticPr fontId="2"/>
  </si>
  <si>
    <t>クラリーノ症候群遺伝子検査</t>
    <phoneticPr fontId="2"/>
  </si>
  <si>
    <t>,SLC6A19,none,</t>
    <phoneticPr fontId="2"/>
  </si>
  <si>
    <t>ハートナップ病遺伝子検査</t>
    <phoneticPr fontId="2"/>
  </si>
  <si>
    <t>,FBP1,none,</t>
    <phoneticPr fontId="2"/>
  </si>
  <si>
    <t>フルクトース-1,6-ビスホスファターゼ欠損症遺伝子検査</t>
    <phoneticPr fontId="2"/>
  </si>
  <si>
    <t>,SLC22A12,SLC2A9,none,</t>
    <phoneticPr fontId="2"/>
  </si>
  <si>
    <t>腎性低尿酸血症遺伝子検査</t>
    <phoneticPr fontId="2"/>
  </si>
  <si>
    <t>,BCHE,none,</t>
    <phoneticPr fontId="2"/>
  </si>
  <si>
    <t>遺伝性ブチリルコリンエステラーゼ欠損症遺伝子検査</t>
    <phoneticPr fontId="2"/>
  </si>
  <si>
    <t>,AKT1,CHD8,DIS3L2,DNMT3A,EED,EZH2,GPC3,GPC4,MTOR,NFIX,NSD1,PDGFRB,PIK3CA,PPP2R5D,PTEN,RNF125,SUZ12,none,</t>
    <phoneticPr fontId="2"/>
  </si>
  <si>
    <t>過成長症候群遺伝子検査</t>
    <phoneticPr fontId="2"/>
  </si>
  <si>
    <t>,TBX5,SALL4,TBX3,SALL1,LMNA,RBM8A,none,</t>
    <phoneticPr fontId="2"/>
  </si>
  <si>
    <t>,CHRNA4,CHRNB2,CHRNA2,KCNT1,DEPDC5,CRH,none,</t>
    <phoneticPr fontId="2"/>
  </si>
  <si>
    <t>睡眠関連過運動てんかん遺伝子検査</t>
    <phoneticPr fontId="2"/>
  </si>
  <si>
    <t>,DLL3,MESP2,LFNG,HES7,TBX6,RIPPLY2,none,</t>
    <phoneticPr fontId="2"/>
  </si>
  <si>
    <t>先天性側弯・脊椎肋骨異骨症遺伝子検査</t>
    <phoneticPr fontId="2"/>
  </si>
  <si>
    <t>,AGPAT2,BSCL2,CAV1,CAVIN1,none,</t>
    <phoneticPr fontId="2"/>
  </si>
  <si>
    <t>先天性全身性脂肪萎縮症遺伝子検査</t>
    <phoneticPr fontId="2"/>
  </si>
  <si>
    <t>,GRIN2B,none,</t>
    <phoneticPr fontId="2"/>
  </si>
  <si>
    <t>GRIN2B関連神経発達異常症遺伝子検査</t>
    <phoneticPr fontId="2"/>
  </si>
  <si>
    <t>,DICER1,none,</t>
    <phoneticPr fontId="2"/>
  </si>
  <si>
    <t>DICER1症候群遺伝子検査</t>
    <phoneticPr fontId="2"/>
  </si>
  <si>
    <t>,DVL1,DVL3,WNT5A,ROR2,none,</t>
    <phoneticPr fontId="2"/>
  </si>
  <si>
    <t>ロビノウ症候群遺伝子検査</t>
    <phoneticPr fontId="2"/>
  </si>
  <si>
    <t>,ELN,none,</t>
    <phoneticPr fontId="2"/>
  </si>
  <si>
    <t>家族性大動脈弁上狭窄症遺伝子検査</t>
    <phoneticPr fontId="2"/>
  </si>
  <si>
    <t>,NOG,GDF5,FGF9,GDF6,none,</t>
    <phoneticPr fontId="2"/>
  </si>
  <si>
    <t>近位指節癒合症遺伝子検査</t>
    <phoneticPr fontId="2"/>
  </si>
  <si>
    <t>,ASXL1,ASXL2,ASXL3,none,</t>
    <phoneticPr fontId="2"/>
  </si>
  <si>
    <t>ASXL異常症遺伝子検査</t>
    <phoneticPr fontId="2"/>
  </si>
  <si>
    <t>,DDX3X,none,</t>
    <phoneticPr fontId="2"/>
  </si>
  <si>
    <t>DDX3X関連神経発達異常症遺伝子検査</t>
    <phoneticPr fontId="2"/>
  </si>
  <si>
    <t>,IL36RN,CARD14,none,</t>
    <phoneticPr fontId="2"/>
  </si>
  <si>
    <t>膿疱性乾癬遺伝子検査</t>
    <phoneticPr fontId="2"/>
  </si>
  <si>
    <t>,AKT3,PIK3R2,PIK3CA,none,</t>
    <phoneticPr fontId="2"/>
  </si>
  <si>
    <t>巨脳症－毛細血管奇形症候群遺伝子検査</t>
    <phoneticPr fontId="2"/>
  </si>
  <si>
    <t>,CLCN4,none,</t>
    <phoneticPr fontId="2"/>
  </si>
  <si>
    <t>,SLC4A1,ATP6V0A4,ATP6V1B1,SLC4A4,CA2,none,</t>
    <phoneticPr fontId="2"/>
  </si>
  <si>
    <t>遺伝性尿細管性アシドーシス遺伝子検査</t>
    <phoneticPr fontId="2"/>
  </si>
  <si>
    <t>,SCN11A,SCN10A,SCN9A,none,</t>
    <phoneticPr fontId="2"/>
  </si>
  <si>
    <t>小児四肢疼痛発作症遺伝子検査</t>
    <phoneticPr fontId="2"/>
  </si>
  <si>
    <t>,SLC3A1,SLC7A9,none,</t>
    <phoneticPr fontId="2"/>
  </si>
  <si>
    <t>シスチン尿症遺伝子検査</t>
    <phoneticPr fontId="2"/>
  </si>
  <si>
    <t>,LIPH,LPAR6,none,</t>
    <phoneticPr fontId="2"/>
  </si>
  <si>
    <t>先天性乏毛症・縮毛症遺伝子検査</t>
    <phoneticPr fontId="2"/>
  </si>
  <si>
    <t>,MAFB,TNFRSF11A,LMNA,ZMPSTE24,MTX2,MMP2,MMP14,NOTCH2,PDGFRB,BANF1,ASAH1,none,</t>
    <phoneticPr fontId="2"/>
  </si>
  <si>
    <t>骨溶解症遺伝子検査</t>
    <phoneticPr fontId="2"/>
  </si>
  <si>
    <t>,FH,MAX,NF1,RET,SDHA,SDHAF2,SDHB,SDHC,SDHD,TMEM127,VHL,none,</t>
    <phoneticPr fontId="2"/>
  </si>
  <si>
    <t>褐色細胞腫・パラガングリオーマ遺伝子検査</t>
    <phoneticPr fontId="2"/>
  </si>
  <si>
    <t>,GJA1,none,</t>
    <phoneticPr fontId="2"/>
  </si>
  <si>
    <t>眼歯指異形成症遺伝子検査</t>
    <phoneticPr fontId="2"/>
  </si>
  <si>
    <t>,EMD,LMNA,SYNE1,SYNE2,FHL1,TMEM43,none,</t>
    <phoneticPr fontId="2"/>
  </si>
  <si>
    <t>エメリー・ドレイフス型筋ジストロフィー遺伝子検査</t>
    <phoneticPr fontId="2"/>
  </si>
  <si>
    <t>,TMPRSS6,none,</t>
    <phoneticPr fontId="2"/>
  </si>
  <si>
    <t>先天性鉄剤不応性鉄欠乏性貧血遺伝子検査</t>
    <phoneticPr fontId="2"/>
  </si>
  <si>
    <t>,PTH1R,none,</t>
    <phoneticPr fontId="2"/>
  </si>
  <si>
    <t>原発性萌出不全遺伝子検査</t>
    <phoneticPr fontId="2"/>
  </si>
  <si>
    <t>,GP1BA,GP1BB,GP9,ITGA2B,ITGB3,MYH9,NBEAL2,VWF,WAS,none,</t>
    <phoneticPr fontId="2"/>
  </si>
  <si>
    <t>遺伝性血小板異常症遺伝子検査</t>
    <phoneticPr fontId="2"/>
  </si>
  <si>
    <t>,SERPINB7,AAGAB,KRT9,KRT1,none,</t>
    <phoneticPr fontId="2"/>
  </si>
  <si>
    <t>掌蹠角化症遺伝子検査</t>
    <phoneticPr fontId="2"/>
  </si>
  <si>
    <t>,ANK1,SPTB,SPTA1,SLC4A1,EPB42,none,</t>
    <phoneticPr fontId="2"/>
  </si>
  <si>
    <t>遺伝性球状赤血球症遺伝子検査</t>
    <phoneticPr fontId="2"/>
  </si>
  <si>
    <t>,KRT6A,KRT6B,KRT6C,KRT16,KRT17,none,</t>
    <phoneticPr fontId="2"/>
  </si>
  <si>
    <t>先天性爪甲肥厚症遺伝子検査</t>
    <phoneticPr fontId="2"/>
  </si>
  <si>
    <t>,PAFAH1B1,DCX,TUBA1A,TUBB2A,TUBB2B,TUBB3,DYNC1H1,WDR62,FLNA,none,</t>
    <phoneticPr fontId="2"/>
  </si>
  <si>
    <t>滑脳症遺伝子検査</t>
    <phoneticPr fontId="2"/>
  </si>
  <si>
    <t>,RYR1,CACNA1S,STAC3,none,</t>
    <phoneticPr fontId="2"/>
  </si>
  <si>
    <t>悪性高熱症遺伝子検査</t>
    <phoneticPr fontId="2"/>
  </si>
  <si>
    <t>,ABCB6,PIEZO1,none,</t>
    <phoneticPr fontId="2"/>
  </si>
  <si>
    <t>家族性偽高カリウム血症遺伝子検査</t>
    <phoneticPr fontId="2"/>
  </si>
  <si>
    <t>インプリンティング疾患解析パネル遺伝子検査</t>
    <phoneticPr fontId="2"/>
  </si>
  <si>
    <t>,F13A1,F13B,none,</t>
    <phoneticPr fontId="2"/>
  </si>
  <si>
    <t>第XIII因子欠乏症遺伝子検査</t>
    <phoneticPr fontId="2"/>
  </si>
  <si>
    <t>,ITGA3,none,</t>
    <phoneticPr fontId="2"/>
  </si>
  <si>
    <t>ILNEB症候群遺伝子検査</t>
    <phoneticPr fontId="2"/>
  </si>
  <si>
    <t>,SLC12A1,KCNJ1,CLCNKB,BSND,CLCNKA,MAGED2,CASR,SLC12A3,CFTR,EHD1,HNF1B,KCNJ10,KCNJ2,KCNJ5,SLC26A3,none,</t>
    <phoneticPr fontId="2"/>
  </si>
  <si>
    <t>バーター・ギッテルマン症候群遺伝子検査</t>
    <phoneticPr fontId="2"/>
  </si>
  <si>
    <t>変動性・対称性紅斑角皮症</t>
    <phoneticPr fontId="2"/>
  </si>
  <si>
    <t>,GJB3,GJB4,GJA1,KDSR,KRT83,TRPM4,PERP,DSG1,TRPV3,LORICRIN,ELOVL4,none,</t>
    <phoneticPr fontId="2"/>
  </si>
  <si>
    <t>変動性・対称性紅斑角皮症遺伝子検査</t>
    <phoneticPr fontId="2"/>
  </si>
  <si>
    <t>,ADAMTS13,none,</t>
    <phoneticPr fontId="2"/>
  </si>
  <si>
    <t>アップショー・シュールマン症候群遺伝子検査</t>
    <phoneticPr fontId="2"/>
  </si>
  <si>
    <t>,GDF6,MEOX1,GDF3,MYO18B,RIPPLY2,WBP11,none,</t>
    <phoneticPr fontId="2"/>
  </si>
  <si>
    <t>クリッペル・ファイル症候群遺伝子検査</t>
    <phoneticPr fontId="2"/>
  </si>
  <si>
    <t>,AHDC1,ANKRD11,CDK13,CTNNB1,DYRK1A,EBF3,EFTUD2,EHMT1,HNRNPH2,HNRNPK,HUWE1,IQSEC2,MED13L,PACS1,SATB2,SON,SPAST,SYNGAP1,TBL1XR1,TRIO,none,</t>
    <phoneticPr fontId="2"/>
  </si>
  <si>
    <t>神経発達障害症候群遺伝子検査</t>
    <phoneticPr fontId="2"/>
  </si>
  <si>
    <t>脊椎骨端異形成症遺伝子検査</t>
    <phoneticPr fontId="2"/>
  </si>
  <si>
    <t>END_SDD_v4</t>
  </si>
  <si>
    <t>AR,HSD17B3,HSD3B2,NR5A1,SRD5A2,SRY,WT1,ANOS1,CHD7,FGF8,FGFR1,DHX37</t>
  </si>
  <si>
    <t>END_SDD_v4.5</t>
  </si>
  <si>
    <t>AR,HSD17B3,HSD3B2,NR5A1,SRD5A2,WT1,ANOS1,CHD7,FGF8,FGFR1,DHX37</t>
  </si>
  <si>
    <t>,AR,HSD17B3,HSD3B2,NR5A1,SRD5A2,SRY,WT1,ANOS1,CHD7,FGF8,FGFR1,DHX37,none,</t>
    <phoneticPr fontId="2"/>
  </si>
  <si>
    <t>,AR,HSD17B3,HSD3B2,NR5A1,SRD5A2,WT1,ANOS1,CHD7,FGF8,FGFR1,DHX37,none,</t>
    <phoneticPr fontId="2"/>
  </si>
  <si>
    <t>家族性アルドステロン症遺伝子検査</t>
  </si>
  <si>
    <t>FHA_FHA_v1</t>
  </si>
  <si>
    <t>CYP11B1,CLCN2,KCNJ5,CACNA1H,CACNA1D</t>
  </si>
  <si>
    <t>CYP11B1とCYP11B2の融合の有無を確認します。</t>
  </si>
  <si>
    <t>家族性アルドステロン症</t>
    <phoneticPr fontId="2"/>
  </si>
  <si>
    <t>,CYP11B1,CLCN2,KCNJ5,CACNA1H,CACNA1D,none,</t>
    <phoneticPr fontId="2"/>
  </si>
  <si>
    <t>家族性アルドステロン症遺伝子検査</t>
    <phoneticPr fontId="2"/>
  </si>
  <si>
    <t>掌蹠角化症（鑑別診断を含む包括的検査）遺伝子検査</t>
  </si>
  <si>
    <t>HPPK_expansion_v1</t>
  </si>
  <si>
    <t>AAGAB,AP1B1,AQP5,CAST,COL14A1,CTSC,DSC2,DSG1,DSP,ENPP1,GJB2,GJB6,JUP,KANK2,KRT1,KRT14,KRT16,KRT17,KRT6A,KRT6B,KRT6C,KRT9,LORICRIN,LSS,MBTPS2,PKP1,POMP,PTEN,RHBDF2,SERPINA12,SERPINB7,SLURP1,SMARCAD1,TRPV3,TUFT1,WNT10A</t>
  </si>
  <si>
    <t>CLCNKBは相同領域があるため、long PCRを行っています。CLCNKAのexon6,9,20は解析対象外です。</t>
    <phoneticPr fontId="2"/>
  </si>
  <si>
    <t>NOTCH2は相同領域があるため正確に解析できない可能性があります。NOTCH2は相同領域があるため正確に解析できない可能性があります。</t>
    <phoneticPr fontId="2"/>
  </si>
  <si>
    <t>MYH8(NM_002472)ex5は相同領域があるため解析から除外する。PIEZO2(NM_022068)ex4は相同領域があるため解析から除外する。</t>
    <phoneticPr fontId="2"/>
  </si>
  <si>
    <t>掌蹠角化症_鑑別診断を含む包括的検査_</t>
    <phoneticPr fontId="2"/>
  </si>
  <si>
    <t>,AAGAB,AP1B1,AQP5,CAST,COL14A1,CTSC,DSC2,DSG1,DSP,ENPP1,GJB2,GJB6,JUP,KANK2,KRT1,KRT14,KRT16,KRT17,KRT6A,KRT6B,KRT6C,KRT9,LORICRIN,LSS,MBTPS2,PKP1,POMP,PTEN,RHBDF2,SERPINA12,SERPINB7,SLURP1,SMARCAD1,TRPV3,TUFT1,WNT10A,none,</t>
    <phoneticPr fontId="2"/>
  </si>
  <si>
    <t>掌蹠角化症（鑑別診断を含む包括的検査）遺伝子検査</t>
    <phoneticPr fontId="2"/>
  </si>
  <si>
    <t>KRT6A,KRT6B,KRT6Cは相同領域があるため、long PCRを行っています。</t>
  </si>
  <si>
    <t>全前脳胞症</t>
    <phoneticPr fontId="2"/>
  </si>
  <si>
    <t>全前脳胞症遺伝子検査</t>
  </si>
  <si>
    <t>HPE_HPE_v1</t>
  </si>
  <si>
    <t>SHH,SIX3,TGIF1,ZIC2,PTCH1,GLI3,DHCR7,GLI2,CDON,CNOT1,STAG2,PLCH1</t>
  </si>
  <si>
    <t>BRSS_BRSS_v1</t>
  </si>
  <si>
    <t>CYLD</t>
  </si>
  <si>
    <t>IDS_IDS_v2</t>
    <phoneticPr fontId="2"/>
  </si>
  <si>
    <t>DLK1,IGF2,CDKN1C,HMGA2,PLAG1,KCNQ1,MAGEL2,UBE3A,PLAGL1,GNAS</t>
    <phoneticPr fontId="2"/>
  </si>
  <si>
    <t>,DLK1,IGF2,CDKN1C,HMGA2,PLAG1,KCNQ1,MAGEL2,UBE3A,PLAGL1,GNAS,none,</t>
    <phoneticPr fontId="2"/>
  </si>
  <si>
    <t>α1-アンチトリプシン欠乏症遺伝子検査</t>
  </si>
  <si>
    <t>AAT_AAT_v1</t>
  </si>
  <si>
    <t>SERPINA1</t>
  </si>
  <si>
    <t>,SHH,SIX3,TGIF1,ZIC2,PTCH1,GLI3,DHCR7,GLI2,CDON,CNOT1,STAG2,PLCH1,none,</t>
    <phoneticPr fontId="2"/>
  </si>
  <si>
    <t>全前脳胞症遺伝子検査</t>
    <phoneticPr fontId="2"/>
  </si>
  <si>
    <t>,CYLD,none,</t>
    <phoneticPr fontId="2"/>
  </si>
  <si>
    <t>α1-アンチトリプシン欠乏症</t>
    <phoneticPr fontId="2"/>
  </si>
  <si>
    <t>END_SMD_v4</t>
    <phoneticPr fontId="2"/>
  </si>
  <si>
    <t>CHD7,FGF8,FGFR1,GNRH1,GNRHR,ANOS1,KISS1R,PROKR2,TACR3,KISS1,PROK2,SOX10,TAC3,WDR11,MKRN3,IGSF10</t>
    <phoneticPr fontId="2"/>
  </si>
  <si>
    <t>,CHD7,FGF8,FGFR1,GNRH1,GNRHR,ANOS1,KISS1R,PROKR2,TACR3,KISS1,PROK2,SOX10,TAC3,WDR11,MKRN3,IGSF10,none,</t>
    <phoneticPr fontId="2"/>
  </si>
  <si>
    <t>,SERPINA1,none,</t>
    <phoneticPr fontId="2"/>
  </si>
  <si>
    <t>α1-アンチトリプシン欠乏症遺伝子検査</t>
    <phoneticPr fontId="2"/>
  </si>
  <si>
    <t>ReNU症候群遺伝子検査</t>
  </si>
  <si>
    <t>ReNU_ReNU_v1</t>
  </si>
  <si>
    <t>RNU4-2,RNU2-2,RNU5B-1,RNU5A-1</t>
  </si>
  <si>
    <t>ReNU症候群</t>
    <phoneticPr fontId="2"/>
  </si>
  <si>
    <t>先天性胆汁酸代謝異常症遺伝子検査</t>
  </si>
  <si>
    <t>CBAS_CBAS_v2</t>
    <phoneticPr fontId="45"/>
  </si>
  <si>
    <t>HSD3B7,AKR1D1,CYP27A1,CYP7B1,BAAT,SLC27A5,AMACR,CYP7A1,ACOX2</t>
  </si>
  <si>
    <t>原発性小頭症遺伝子検査</t>
  </si>
  <si>
    <t>MCPH_MCPH_v1</t>
  </si>
  <si>
    <t>ASPM,WDR62,LMNB1,MCPH1,CDK5RAP2,CENPJ,CEP152,KIF14,STIL,ZNF335,MFSD2A,CIT,CEP135</t>
  </si>
  <si>
    <t>,RNU4-2,RNU2-2,RNU5B-1,RNU5A-1,none,</t>
    <phoneticPr fontId="2"/>
  </si>
  <si>
    <t>ReNU症候群遺伝子検査</t>
    <phoneticPr fontId="2"/>
  </si>
  <si>
    <t>先天性胆汁酸代謝異常症</t>
    <phoneticPr fontId="2"/>
  </si>
  <si>
    <t>原発性小頭症</t>
    <phoneticPr fontId="2"/>
  </si>
  <si>
    <t>　</t>
  </si>
  <si>
    <t>鑑別・補助診断用遺伝子</t>
    <phoneticPr fontId="1"/>
  </si>
  <si>
    <t>先天性胆汁酸代謝異常症遺伝子検査</t>
    <phoneticPr fontId="2"/>
  </si>
  <si>
    <t>,ASPM,WDR62,LMNB1,MCPH1,CDK5RAP2,CENPJ,CEP152,KIF14,STIL,ZNF335,MFSD2A,CIT,CEP135,none,</t>
    <phoneticPr fontId="2"/>
  </si>
  <si>
    <t>原発性小頭症遺伝子検査</t>
    <phoneticPr fontId="2"/>
  </si>
  <si>
    <t>報告書対象遺伝子:FLCN
鑑別・補助診断用遺伝子:ありません。</t>
    <phoneticPr fontId="2"/>
  </si>
  <si>
    <t>報告書対象遺伝子:PKD1,PKD2
鑑別・補助診断用遺伝子:ありません。
※PKD1は相同領域があるため、long PCRを行っています。</t>
    <phoneticPr fontId="2"/>
  </si>
  <si>
    <t>報告書対象遺伝子:PKHD1
鑑別・補助診断用遺伝子:ありません。</t>
    <phoneticPr fontId="2"/>
  </si>
  <si>
    <t>報告書対象遺伝子:ACAN,FGFR3,GH1,GHR,GHRHR,GHSR,IGF1,IGF1R,IGFALS,JAK2,NPR2,SHOX,STAT5B,CDKN1C,GNAS,IGF2
鑑別・補助診断用遺伝子:ありません。
※ACAN exon12の一部領域は反復配列を認めるため検査対象外です。</t>
    <phoneticPr fontId="2"/>
  </si>
  <si>
    <t>報告書対象遺伝子:AR,HSD17B3,HSD3B2,NR5A1,SRD5A2,SRY,WT1,ANOS1,CHD7,FGF8,FGFR1,DHX37
鑑別・補助診断用遺伝子:ありません。</t>
    <phoneticPr fontId="2"/>
  </si>
  <si>
    <t>報告書対象遺伝子:AR,HSD17B3,HSD3B2,NR5A1,SRD5A2,WT1,ANOS1,CHD7,FGF8,FGFR1,DHX37
鑑別・補助診断用遺伝子:ありません。</t>
    <phoneticPr fontId="2"/>
  </si>
  <si>
    <t>報告書対象遺伝子:CHD7,FGF8,FGFR1,GNRH1,GNRHR,ANOS1,KISS1R,PROKR2,TACR3,KISS1,PROK2,SOX10,TAC3,WDR11,MKRN3,IGSF10
鑑別・補助診断用遺伝子:ありません。</t>
    <phoneticPr fontId="2"/>
  </si>
  <si>
    <t>報告書対象遺伝子:HESX1,LHX3,LHX4,OTX2,POU1F1,PROKR2,PROP1,SOX2,SOX3,CHD7,FGF8,FGFR1,GLI2,IGSF1,KISS1R,SOX10,WDR11
鑑別・補助診断用遺伝子:ありません。</t>
    <phoneticPr fontId="2"/>
  </si>
  <si>
    <t>報告書対象遺伝子:ABCC8,GATA6,GCK,GLUD1,HNF1A,HNF1B,HNF4A,INS,INSR,KCNJ11,NEUROD1,PDX1,AIRE,FOXP3,HADH,KLF11,WFS1,PIK3R1
鑑別・補助診断用遺伝子:ありません。</t>
    <phoneticPr fontId="2"/>
  </si>
  <si>
    <t>報告書対象遺伝子:AIRE,BMP15,TWNK,ERCC6,CYP17A1,FOXL2,FSHR,HFM1,HSD17B4,LARS2,NANOS3,NOBOX,NOG,NR5A1,POF1B,POR,RSPO1,STAR
鑑別・補助診断用遺伝子:ありません。</t>
    <phoneticPr fontId="2"/>
  </si>
  <si>
    <t>報告書対象遺伝子:SLC12A1,KCNJ1,BSND,SLC12A3,GNAS,CLCNKA,CLCNKB,CASR,NR3C2,SCNN1A,SCNN1B,SCNN1G,WNK1,WNK4,KLHL3,CUL3,HSD11B2
鑑別・補助診断用遺伝子:ありません。
※CLCNKBは相同領域があるため、long PCRを行っています。CLCNKAのexon6,9,20は解析対象外です。</t>
    <phoneticPr fontId="2"/>
  </si>
  <si>
    <t>報告書対象遺伝子:COL10A1,COL11A1,COL11A2,COL2A1,COL3A1,COL9A1,COL9A2,COL9A3,COMP,MATN3,SLC26A2
鑑別・補助診断用遺伝子:ありません。</t>
    <phoneticPr fontId="2"/>
  </si>
  <si>
    <t>報告書対象遺伝子:PLOD2,LRP5,ALPL,PLS3,LRP6,SEC24D
鑑別・補助診断用遺伝子:ありません。</t>
    <phoneticPr fontId="2"/>
  </si>
  <si>
    <t>報告書対象遺伝子:PHEX,FGF23,DMP1,ENPP1,FAM20C,FGFR1,PTH1R,SLC34A3,SLC9A3R1,CLCN5,OCRL,CYP2R1,HNRNPC,CYP3A4,NF1,SLC34A1
鑑別・補助診断用遺伝子:ありません。</t>
    <phoneticPr fontId="2"/>
  </si>
  <si>
    <t>報告書対象遺伝子:PDHA1,PDHB,DLAT,DLD,PDP1,PDP2,PDK1,PDK2,PDK3,PDK4,PDHX,LIAS
鑑別・補助診断用遺伝子:ありません。</t>
    <phoneticPr fontId="2"/>
  </si>
  <si>
    <t>報告書対象遺伝子:HGD
鑑別・補助診断用遺伝子:ありません。</t>
    <phoneticPr fontId="2"/>
  </si>
  <si>
    <t>報告書対象遺伝子:TNFSF11,NOTCH2,MMP2,RUNX2,LIFR,GORAB,HSPG2,PYCR1
鑑別・補助診断用遺伝子:ありません。
※NOTCH2は相同領域があるため正確に解析できない可能性があります。NOTCH2は相同領域があるため正確に解析できない可能性があります。</t>
    <phoneticPr fontId="2"/>
  </si>
  <si>
    <t>報告書対象遺伝子:L1CAM
鑑別・補助診断用遺伝子:ありません。</t>
    <phoneticPr fontId="2"/>
  </si>
  <si>
    <t>報告書対象遺伝子:MEN1,CDKN1B,RET,CASR,GNA11,AP2S1,CDC73,GCM2
鑑別・補助診断用遺伝子:ありません。</t>
    <phoneticPr fontId="2"/>
  </si>
  <si>
    <t>報告書対象遺伝子:HPRT1
鑑別・補助診断用遺伝子:ありません。</t>
    <phoneticPr fontId="2"/>
  </si>
  <si>
    <t>報告書対象遺伝子:FAH,TAT,HPD
鑑別・補助診断用遺伝子:ありません。</t>
    <phoneticPr fontId="2"/>
  </si>
  <si>
    <t>報告書対象遺伝子:COL4A1,COL4A2
鑑別・補助診断用遺伝子:ありません。</t>
    <phoneticPr fontId="2"/>
  </si>
  <si>
    <t>報告書対象遺伝子:CYP4V2
鑑別・補助診断用遺伝子:ありません。</t>
    <phoneticPr fontId="2"/>
  </si>
  <si>
    <t>報告書対象遺伝子:ABCC9,KCNJ8
鑑別・補助診断用遺伝子:ありません。</t>
    <phoneticPr fontId="2"/>
  </si>
  <si>
    <t>報告書対象遺伝子:F8
鑑別・補助診断用遺伝子:ありません。
※F8 逆位の検出はできません。</t>
    <phoneticPr fontId="2"/>
  </si>
  <si>
    <t>報告書対象遺伝子:F9
鑑別・補助診断用遺伝子:ありません。</t>
    <phoneticPr fontId="2"/>
  </si>
  <si>
    <t>報告書対象遺伝子:KCNA1,CACNA1A,CACNB4,SLC1A3,SCN2A
鑑別・補助診断用遺伝子:ありません。</t>
    <phoneticPr fontId="2"/>
  </si>
  <si>
    <t>報告書対象遺伝子:CACNA1A,ATP1A2,SCN1A
鑑別・補助診断用遺伝子:ありません。</t>
    <phoneticPr fontId="2"/>
  </si>
  <si>
    <t>報告書対象遺伝子:G6PD
鑑別・補助診断用遺伝子:ありません。</t>
    <phoneticPr fontId="2"/>
  </si>
  <si>
    <t>報告書対象遺伝子:ABCC2,SLCO1B1,SLCO1B3
鑑別・補助診断用遺伝子:ありません。</t>
    <phoneticPr fontId="2"/>
  </si>
  <si>
    <t>報告書対象遺伝子:KRIT1,CCM2,PDCD10
鑑別・補助診断用遺伝子:ありません。</t>
    <phoneticPr fontId="2"/>
  </si>
  <si>
    <t>報告書対象遺伝子:APRT
鑑別・補助診断用遺伝子:ありません。</t>
    <phoneticPr fontId="2"/>
  </si>
  <si>
    <t>報告書対象遺伝子:TGFB1
鑑別・補助診断用遺伝子:ありません。</t>
    <phoneticPr fontId="2"/>
  </si>
  <si>
    <t>報告書対象遺伝子:CASR,GNA11,GCM2,TBX1,TBX2,NEBL,CHD7,SEMA3E,GATA3,TBCE,FAM111A,PTH,SOX3,AIRE,NLRP5,HADHA,HADHB,ACADM,DHCR7,CLDN16,CLDN19,TRPM6
鑑別・補助診断用遺伝子:ありません。</t>
    <phoneticPr fontId="2"/>
  </si>
  <si>
    <t>報告書対象遺伝子:COL2A1,COL11A1,COL11A2,COL9A1,COL9A2
鑑別・補助診断用遺伝子:ありません。</t>
    <phoneticPr fontId="2"/>
  </si>
  <si>
    <t>報告書対象遺伝子:MYH9
鑑別・補助診断用遺伝子:ありません。</t>
    <phoneticPr fontId="2"/>
  </si>
  <si>
    <t>報告書対象遺伝子:KIF7
鑑別・補助診断用遺伝子:ありません。</t>
    <phoneticPr fontId="2"/>
  </si>
  <si>
    <t>報告書対象遺伝子:SF3B4
鑑別・補助診断用遺伝子:ありません。</t>
    <phoneticPr fontId="2"/>
  </si>
  <si>
    <t>報告書対象遺伝子:SKI
鑑別・補助診断用遺伝子:ありません。</t>
    <phoneticPr fontId="2"/>
  </si>
  <si>
    <t>報告書対象遺伝子:HMGCS2
鑑別・補助診断用遺伝子:ありません。</t>
    <phoneticPr fontId="2"/>
  </si>
  <si>
    <t>報告書対象遺伝子:EDA,EDAR,EDARADD
鑑別・補助診断用遺伝子:ありません。</t>
    <phoneticPr fontId="2"/>
  </si>
  <si>
    <t>報告書対象遺伝子:UMOD
鑑別・補助診断用遺伝子:ありません。</t>
    <phoneticPr fontId="2"/>
  </si>
  <si>
    <t>報告書対象遺伝子:TNFRSF11A,SQSTM1,TNFRSF11B,ZNF687
鑑別・補助診断用遺伝子:ありません。</t>
    <phoneticPr fontId="2"/>
  </si>
  <si>
    <t>報告書対象遺伝子:PAX3,MITF,SNAI2,SOX10,EDNRB,EDN3
鑑別・補助診断用遺伝子:ありません。</t>
    <phoneticPr fontId="2"/>
  </si>
  <si>
    <t>報告書対象遺伝子:RMRP
鑑別・補助診断用遺伝子:ありません。</t>
    <phoneticPr fontId="2"/>
  </si>
  <si>
    <t>報告書対象遺伝子:TWIST1,FGFR2
鑑別・補助診断用遺伝子:ありません。</t>
    <phoneticPr fontId="2"/>
  </si>
  <si>
    <t>報告書対象遺伝子:GLI3
鑑別・補助診断用遺伝子:ありません。</t>
    <phoneticPr fontId="2"/>
  </si>
  <si>
    <t>報告書対象遺伝子:TCOF1,POLR1B,POLR1C,POLR1D
鑑別・補助診断用遺伝子:ありません。</t>
    <phoneticPr fontId="2"/>
  </si>
  <si>
    <t>報告書対象遺伝子:DYM
鑑別・補助診断用遺伝子:ありません。</t>
    <phoneticPr fontId="2"/>
  </si>
  <si>
    <t>報告書対象遺伝子:FH
鑑別・補助診断用遺伝子:ありません。</t>
    <phoneticPr fontId="2"/>
  </si>
  <si>
    <t>報告書対象遺伝子:VPS13B
鑑別・補助診断用遺伝子:ありません。</t>
    <phoneticPr fontId="2"/>
  </si>
  <si>
    <t>報告書対象遺伝子:PLA2G6
鑑別・補助診断用遺伝子:ありません。</t>
    <phoneticPr fontId="2"/>
  </si>
  <si>
    <t>報告書対象遺伝子:ACSF3,MLYCD
鑑別・補助診断用遺伝子:ありません。</t>
    <phoneticPr fontId="2"/>
  </si>
  <si>
    <t>報告書対象遺伝子:PAX2,HNF1B,EYA1,SALL1,PBX1,GREB1L
鑑別・補助診断用遺伝子:ありません。</t>
    <phoneticPr fontId="2"/>
  </si>
  <si>
    <t>報告書対象遺伝子:EVC,EVC2
鑑別・補助診断用遺伝子:ありません。</t>
    <phoneticPr fontId="2"/>
  </si>
  <si>
    <t>報告書対象遺伝子:PTCH1,PTCH2,SMO,SUFU
鑑別・補助診断用遺伝子:ありません。</t>
    <phoneticPr fontId="2"/>
  </si>
  <si>
    <t>報告書対象遺伝子:EXT1,EXT2,PTPN11
鑑別・補助診断用遺伝子:ありません。</t>
    <phoneticPr fontId="2"/>
  </si>
  <si>
    <t>報告書対象遺伝子:KMT2A
鑑別・補助診断用遺伝子:ありません。</t>
    <phoneticPr fontId="2"/>
  </si>
  <si>
    <t>報告書対象遺伝子:FGA,FGB,FGG
鑑別・補助診断用遺伝子:ありません。</t>
    <phoneticPr fontId="2"/>
  </si>
  <si>
    <t>報告書対象遺伝子:CASK
鑑別・補助診断用遺伝子:ありません。</t>
    <phoneticPr fontId="2"/>
  </si>
  <si>
    <t>報告書対象遺伝子:HBB
鑑別・補助診断用遺伝子:ありません。</t>
    <phoneticPr fontId="2"/>
  </si>
  <si>
    <t>報告書対象遺伝子:SOX9
鑑別・補助診断用遺伝子:ありません。</t>
    <phoneticPr fontId="2"/>
  </si>
  <si>
    <t>報告書対象遺伝子:HFE,HJV,HAMP,TFR2,SLC40A1
鑑別・補助診断用遺伝子:ありません。</t>
    <phoneticPr fontId="2"/>
  </si>
  <si>
    <t>報告書対象遺伝子:AP3B1,HPS1,HPS3,HPS4,HPS5,HPS6
鑑別・補助診断用遺伝子:SLC45A2,GPR143,TYRP1,TYR,OCA2,MC1R
※TYR NM_000372.5exon4及び5は相同領域があるため報告から除外します。</t>
    <phoneticPr fontId="2"/>
  </si>
  <si>
    <t>報告書対象遺伝子:NKX2-1,PAX8,TSHR,SLC5A5,SLC26A4,TG,TPO,DUOX2,DUOXA2,FOXE1,SLC16A2,IGSF1,TBL1X
鑑別・補助診断用遺伝子:ありません。
※DUOX2(NM_014080)ex7は相同領域があるため、解析対象から除外する。</t>
    <phoneticPr fontId="2"/>
  </si>
  <si>
    <t>報告書対象遺伝子:ALMS1,ARL6,BBS1,BBS2,BBS4,BBS5,BBS7,BBS10,BBS12,C8orf37,CEP290,IFT172,MKKS,MKS1,BBS9,SCLT1,SDCCAG8,TMEM67,TRIM32,TTC8
鑑別・補助診断用遺伝子:ありません。</t>
    <phoneticPr fontId="2"/>
  </si>
  <si>
    <t>報告書対象遺伝子:CEP120,DYNC2H1,EVC,EVC2,IFT80,IFT81,IFT140,IFT172,KIAA0586,NEK1,TTC21B,WDR19,WDR34,WDR35,WDR60
鑑別・補助診断用遺伝子:ありません。</t>
    <phoneticPr fontId="2"/>
  </si>
  <si>
    <t>報告書対象遺伝子:ACE,AGT,AGTR1,REN
鑑別・補助診断用遺伝子:ありません。</t>
    <phoneticPr fontId="2"/>
  </si>
  <si>
    <t>報告書対象遺伝子:ECEL1,MYBPC1,MYH3,MYH8,PIEZO2,TNNI2,TNNT3,TPM2
鑑別・補助診断用遺伝子:ありません。
※MYH8(NM_002472)ex5は相同領域があるため解析から除外する。PIEZO2(NM_022068)ex4は相同領域があるため解析から除外する。</t>
    <phoneticPr fontId="2"/>
  </si>
  <si>
    <t>報告書対象遺伝子:FLNB,CHST3
鑑別・補助診断用遺伝子:ありません。</t>
    <phoneticPr fontId="2"/>
  </si>
  <si>
    <t>報告書対象遺伝子:MNX1
鑑別・補助診断用遺伝子:ありません。</t>
    <phoneticPr fontId="2"/>
  </si>
  <si>
    <t>報告書対象遺伝子:SLC6A19
鑑別・補助診断用遺伝子:ありません。</t>
    <phoneticPr fontId="2"/>
  </si>
  <si>
    <t>報告書対象遺伝子:FBP1
鑑別・補助診断用遺伝子:ありません。</t>
    <phoneticPr fontId="2"/>
  </si>
  <si>
    <t>報告書対象遺伝子:SLC22A12,SLC2A9
鑑別・補助診断用遺伝子:ありません。</t>
    <phoneticPr fontId="2"/>
  </si>
  <si>
    <t>報告書対象遺伝子:BCHE
鑑別・補助診断用遺伝子:ありません。</t>
    <phoneticPr fontId="2"/>
  </si>
  <si>
    <t>報告書対象遺伝子:AKT1,CHD8,DIS3L2,DNMT3A,EED,EZH2,GPC3,GPC4,MTOR,NFIX,NSD1,PDGFRB,PIK3CA,PPP2R5D,PTEN,RNF125,SUZ12
鑑別・補助診断用遺伝子:ありません。</t>
    <phoneticPr fontId="2"/>
  </si>
  <si>
    <t>報告書対象遺伝子:TBX5,SALL4,TBX3,SALL1,LMNA,RBM8A
鑑別・補助診断用遺伝子:ありません。</t>
    <phoneticPr fontId="2"/>
  </si>
  <si>
    <t>報告書対象遺伝子:CHRNA4,CHRNB2,CHRNA2,KCNT1,DEPDC5,CRH
鑑別・補助診断用遺伝子:ありません。</t>
    <phoneticPr fontId="2"/>
  </si>
  <si>
    <t>報告書対象遺伝子:DLL3,MESP2,LFNG,HES7,TBX6,RIPPLY2
鑑別・補助診断用遺伝子:ありません。</t>
    <phoneticPr fontId="2"/>
  </si>
  <si>
    <t>報告書対象遺伝子:AGPAT2,BSCL2,CAV1,CAVIN1
鑑別・補助診断用遺伝子:ありません。</t>
    <phoneticPr fontId="2"/>
  </si>
  <si>
    <t>報告書対象遺伝子:GRIN2B
鑑別・補助診断用遺伝子:ありません。</t>
    <phoneticPr fontId="2"/>
  </si>
  <si>
    <t>報告書対象遺伝子:DICER1
鑑別・補助診断用遺伝子:ありません。</t>
    <phoneticPr fontId="2"/>
  </si>
  <si>
    <t>報告書対象遺伝子:DVL1,DVL3,WNT5A,ROR2
鑑別・補助診断用遺伝子:ありません。</t>
    <phoneticPr fontId="2"/>
  </si>
  <si>
    <t>報告書対象遺伝子:ELN
鑑別・補助診断用遺伝子:ありません。</t>
    <phoneticPr fontId="2"/>
  </si>
  <si>
    <t>報告書対象遺伝子:NOG,GDF5,FGF9,GDF6
鑑別・補助診断用遺伝子:ありません。</t>
    <phoneticPr fontId="2"/>
  </si>
  <si>
    <t>報告書対象遺伝子:ASXL1,ASXL2,ASXL3
鑑別・補助診断用遺伝子:ありません。</t>
    <phoneticPr fontId="2"/>
  </si>
  <si>
    <t>報告書対象遺伝子:DDX3X
鑑別・補助診断用遺伝子:ありません。</t>
    <phoneticPr fontId="2"/>
  </si>
  <si>
    <t>報告書対象遺伝子:IL36RN,CARD14
鑑別・補助診断用遺伝子:ありません。</t>
    <phoneticPr fontId="2"/>
  </si>
  <si>
    <t>報告書対象遺伝子:AKT3,PIK3R2,PIK3CA
鑑別・補助診断用遺伝子:ありません。</t>
    <phoneticPr fontId="2"/>
  </si>
  <si>
    <t>報告書対象遺伝子:CLCN4
鑑別・補助診断用遺伝子:ありません。</t>
    <phoneticPr fontId="2"/>
  </si>
  <si>
    <t>報告書対象遺伝子:SLC4A1,ATP6V0A4,ATP6V1B1,SLC4A4,CA2
鑑別・補助診断用遺伝子:ありません。</t>
    <phoneticPr fontId="2"/>
  </si>
  <si>
    <t>報告書対象遺伝子:SCN11A,SCN10A,SCN9A
鑑別・補助診断用遺伝子:ありません。</t>
    <phoneticPr fontId="2"/>
  </si>
  <si>
    <t>報告書対象遺伝子:SLC3A1,SLC7A9
鑑別・補助診断用遺伝子:ありません。</t>
    <phoneticPr fontId="2"/>
  </si>
  <si>
    <t>報告書対象遺伝子:LIPH,LPAR6
鑑別・補助診断用遺伝子:ありません。</t>
    <phoneticPr fontId="2"/>
  </si>
  <si>
    <t>報告書対象遺伝子:MAFB,TNFRSF11A,LMNA,ZMPSTE24,MTX2,MMP2,MMP14,NOTCH2,PDGFRB,BANF1,ASAH1
鑑別・補助診断用遺伝子:ありません。
※NOTCH2は相同領域があるため正確に解析できない可能性があります。NOTCH2は相同領域があるため正確に解析できない可能性があります。</t>
    <phoneticPr fontId="2"/>
  </si>
  <si>
    <t>報告書対象遺伝子:FH,MAX,NF1,RET,SDHA,SDHAF2,SDHB,SDHC,SDHD,TMEM127,VHL
鑑別・補助診断用遺伝子:ありません。</t>
    <phoneticPr fontId="2"/>
  </si>
  <si>
    <t>報告書対象遺伝子:GJA1
鑑別・補助診断用遺伝子:ありません。</t>
    <phoneticPr fontId="2"/>
  </si>
  <si>
    <t>報告書対象遺伝子:EMD,LMNA,SYNE1,SYNE2,FHL1,TMEM43
鑑別・補助診断用遺伝子:ありません。</t>
    <phoneticPr fontId="2"/>
  </si>
  <si>
    <t>報告書対象遺伝子:TMPRSS6
鑑別・補助診断用遺伝子:ありません。</t>
    <phoneticPr fontId="2"/>
  </si>
  <si>
    <t>報告書対象遺伝子:PTH1R
鑑別・補助診断用遺伝子:ありません。</t>
    <phoneticPr fontId="2"/>
  </si>
  <si>
    <t>報告書対象遺伝子:GP1BA,GP1BB,GP9,ITGA2B,ITGB3,MYH9,NBEAL2,VWF,WAS
鑑別・補助診断用遺伝子:ありません。
※VWF(NM_000552)ex26については相同領域があるため報告から除外しています。</t>
    <phoneticPr fontId="2"/>
  </si>
  <si>
    <t>報告書対象遺伝子:SERPINB7,AAGAB,KRT9,KRT1
鑑別・補助診断用遺伝子:ありません。</t>
    <phoneticPr fontId="2"/>
  </si>
  <si>
    <t>報告書対象遺伝子:ANK1,SPTB,SPTA1,SLC4A1,EPB42
鑑別・補助診断用遺伝子:ありません。</t>
    <phoneticPr fontId="2"/>
  </si>
  <si>
    <t>報告書対象遺伝子:KRT6A,KRT6B,KRT6C,KRT16,KRT17
鑑別・補助診断用遺伝子:ありません。
※KRT6A,KRT6B,KRT6Cは相同領域があるため、long PCRを行っています。</t>
    <phoneticPr fontId="2"/>
  </si>
  <si>
    <t>報告書対象遺伝子:PAFAH1B1,DCX,TUBA1A,TUBB2A,TUBB2B,TUBB3,DYNC1H1,WDR62,FLNA
鑑別・補助診断用遺伝子:ありません。</t>
    <phoneticPr fontId="2"/>
  </si>
  <si>
    <t>報告書対象遺伝子:RYR1,CACNA1S,STAC3
鑑別・補助診断用遺伝子:ありません。</t>
    <phoneticPr fontId="2"/>
  </si>
  <si>
    <t>報告書対象遺伝子:ABCB6,PIEZO1
鑑別・補助診断用遺伝子:ありません。</t>
    <phoneticPr fontId="2"/>
  </si>
  <si>
    <t>報告書対象遺伝子:DLK1,IGF2,CDKN1C,HMGA2,PLAG1,KCNQ1,MAGEL2,UBE3A,PLAGL1,GNAS
鑑別・補助診断用遺伝子:ありません。</t>
    <phoneticPr fontId="2"/>
  </si>
  <si>
    <t>報告書対象遺伝子:F13A1,F13B
鑑別・補助診断用遺伝子:ありません。</t>
    <phoneticPr fontId="2"/>
  </si>
  <si>
    <t>報告書対象遺伝子:ITGA3
鑑別・補助診断用遺伝子:ありません。</t>
    <phoneticPr fontId="2"/>
  </si>
  <si>
    <t>報告書対象遺伝子:SLC12A1,KCNJ1,CLCNKB,BSND,CLCNKA,MAGED2,CASR,SLC12A3,CFTR,EHD1,HNF1B,KCNJ10,KCNJ2,KCNJ5,SLC26A3
鑑別・補助診断用遺伝子:ありません。
※CLCNKBは相同領域があるため、long PCRを行っています。CLCNKAのexon6,9,20は解析対象外です。</t>
    <phoneticPr fontId="2"/>
  </si>
  <si>
    <t>報告書対象遺伝子:GJB3,GJB4,GJA1,KDSR,KRT83,TRPM4,PERP,DSG1,TRPV3,LORICRIN,ELOVL4
鑑別・補助診断用遺伝子:ありません。</t>
    <phoneticPr fontId="2"/>
  </si>
  <si>
    <t>報告書対象遺伝子:ADAMTS13
鑑別・補助診断用遺伝子:ありません。</t>
    <phoneticPr fontId="2"/>
  </si>
  <si>
    <t>報告書対象遺伝子:GDF6,MEOX1,GDF3,MYO18B,RIPPLY2,WBP11
鑑別・補助診断用遺伝子:ありません。</t>
    <phoneticPr fontId="2"/>
  </si>
  <si>
    <t>報告書対象遺伝子:AHDC1,ANKRD11,CDK13,CTNNB1,DYRK1A,EBF3,EFTUD2,EHMT1,HNRNPH2,HNRNPK,HUWE1,IQSEC2,MED13L,PACS1,SATB2,SON,SPAST,SYNGAP1,TBL1XR1,TRIO
鑑別・補助診断用遺伝子:ありません。</t>
    <phoneticPr fontId="2"/>
  </si>
  <si>
    <t>報告書対象遺伝子:CYP11B1,CLCN2,KCNJ5,CACNA1H,CACNA1D
鑑別・補助診断用遺伝子:ありません。
※CYP11B1とCYP11B2の融合の有無を確認します。</t>
    <phoneticPr fontId="2"/>
  </si>
  <si>
    <t>報告書対象遺伝子:AAGAB,AP1B1,AQP5,CAST,COL14A1,CTSC,DSC2,DSG1,DSP,ENPP1,GJB2,GJB6,JUP,KANK2,KRT1,KRT14,KRT16,KRT17,KRT6A,KRT6B,KRT6C,KRT9,LORICRIN,LSS,MBTPS2,PKP1,POMP,PTEN,RHBDF2,SERPINA12,SERPINB7,SLURP1,SMARCAD1,TRPV3,TUFT1,WNT10A
鑑別・補助診断用遺伝子:ありません。
※KRT6A,KRT6B,KRT6Cは相同領域があるため、long PCRを行っています。</t>
    <phoneticPr fontId="2"/>
  </si>
  <si>
    <t>報告書対象遺伝子:SHH,SIX3,TGIF1,ZIC2,PTCH1,GLI3,DHCR7,GLI2,CDON,CNOT1,STAG2,PLCH1
鑑別・補助診断用遺伝子:ありません。</t>
    <phoneticPr fontId="2"/>
  </si>
  <si>
    <t>報告書対象遺伝子:CYLD
鑑別・補助診断用遺伝子:ありません。</t>
    <phoneticPr fontId="2"/>
  </si>
  <si>
    <t>報告書対象遺伝子:SERPINA1
鑑別・補助診断用遺伝子:ありません。</t>
    <phoneticPr fontId="2"/>
  </si>
  <si>
    <t>報告書対象遺伝子:RNU4-2,RNU2-2,RNU5B-1,RNU5A-1
鑑別・補助診断用遺伝子:ありません。</t>
    <phoneticPr fontId="2"/>
  </si>
  <si>
    <t>報告書対象遺伝子:ASPM,WDR62,LMNB1,MCPH1,CDK5RAP2,CENPJ,CEP152,KIF14,STIL,ZNF335,MFSD2A,CIT,CEP135
鑑別・補助診断用遺伝子:ありません。</t>
    <phoneticPr fontId="2"/>
  </si>
  <si>
    <t>肺胞微石症遺伝子検査</t>
  </si>
  <si>
    <t>PAM_PAM_v1</t>
  </si>
  <si>
    <t>SLC34A2</t>
  </si>
  <si>
    <t>肺胞微石症</t>
    <phoneticPr fontId="2"/>
  </si>
  <si>
    <t>RASA1関連疾患遺伝子検査</t>
  </si>
  <si>
    <t>RASA1_KTW_v1</t>
  </si>
  <si>
    <t>RASA1</t>
  </si>
  <si>
    <t>,SLC34A2,none,</t>
    <phoneticPr fontId="2"/>
  </si>
  <si>
    <t>報告書対象遺伝子:SLC34A2
鑑別・補助診断用遺伝子:ありません。</t>
    <phoneticPr fontId="2"/>
  </si>
  <si>
    <t>肺胞微石症遺伝子検査</t>
    <phoneticPr fontId="2"/>
  </si>
  <si>
    <t>RASA1関連疾患</t>
    <phoneticPr fontId="2"/>
  </si>
  <si>
    <t>PAH_PAH_v4</t>
  </si>
  <si>
    <t>,RASA1,none,</t>
    <phoneticPr fontId="2"/>
  </si>
  <si>
    <t>報告書対象遺伝子:RASA1
鑑別・補助診断用遺伝子:ありません。</t>
    <phoneticPr fontId="2"/>
  </si>
  <si>
    <t>RASA1関連疾患遺伝子検査</t>
    <phoneticPr fontId="2"/>
  </si>
  <si>
    <t>PTH1R,COL10A1,MMP13,CFAP410,MATN3,PCYT1A,PLCB3,FN1,TRPV4,MIR140,ACP5,COL2A1,KIF22,TRAPPC2,GPX4</t>
    <phoneticPr fontId="2"/>
  </si>
  <si>
    <t>カントゥー症候群遺伝子検査</t>
  </si>
  <si>
    <t>デュビン･ジョンソン症候群およびローター症候群遺伝子検査</t>
  </si>
  <si>
    <t>スティックラー症候群遺伝子検査</t>
  </si>
  <si>
    <t>ネーガー症候群遺伝子検査</t>
  </si>
  <si>
    <t>ディグヴェ･メルキオール・クラウゼン病遺伝子検査</t>
    <phoneticPr fontId="2"/>
  </si>
  <si>
    <t>腎尿細管形成不全遺伝子検査</t>
  </si>
  <si>
    <t>ホルト･オーラム症候群遺伝子検査</t>
  </si>
  <si>
    <t>レイノー･クラース症候群遺伝子検査</t>
  </si>
  <si>
    <t>ブルック･スピーグラー症候群・多発性円柱腫・多発性毛包上皮腫遺伝子検査</t>
  </si>
  <si>
    <t>カントゥー症候群</t>
    <phoneticPr fontId="2"/>
  </si>
  <si>
    <t>カントゥー症候群遺伝子検査</t>
    <phoneticPr fontId="2"/>
  </si>
  <si>
    <t>デュビン･ジョンソン症候群およびローター症候群</t>
    <phoneticPr fontId="2"/>
  </si>
  <si>
    <t>デュビン･ジョンソン症候群およびローター症候群遺伝子検査</t>
    <phoneticPr fontId="2"/>
  </si>
  <si>
    <t>スティックラー症候群</t>
    <phoneticPr fontId="2"/>
  </si>
  <si>
    <t>スティックラー症候群遺伝子検査</t>
    <phoneticPr fontId="2"/>
  </si>
  <si>
    <t>ネーガー症候群</t>
    <phoneticPr fontId="2"/>
  </si>
  <si>
    <t>ネーガー症候群遺伝子検査</t>
    <phoneticPr fontId="2"/>
  </si>
  <si>
    <t>ディグヴェ･メルキオール・クラウゼン病</t>
    <phoneticPr fontId="2"/>
  </si>
  <si>
    <t>腎尿細管形成不全</t>
    <phoneticPr fontId="2"/>
  </si>
  <si>
    <t>腎尿細管形成不全遺伝子検査</t>
    <phoneticPr fontId="2"/>
  </si>
  <si>
    <t>ホルト･オーラム症候群</t>
    <phoneticPr fontId="2"/>
  </si>
  <si>
    <t>ホルト･オーラム症候群遺伝子検査</t>
    <phoneticPr fontId="2"/>
  </si>
  <si>
    <t>レイノー･クラース症候群</t>
    <phoneticPr fontId="2"/>
  </si>
  <si>
    <t>レイノー･クラース症候群遺伝子検査</t>
    <phoneticPr fontId="2"/>
  </si>
  <si>
    <t>,PTH1R,COL10A1,MMP13,CFAP410,MATN3,PCYT1A,PLCB3,FN1,TRPV4,MIR140,ACP5,COL2A1,KIF22,TRAPPC2,GPX4,none,</t>
    <phoneticPr fontId="2"/>
  </si>
  <si>
    <t>報告書対象遺伝子:PTH1R,COL10A1,MMP13,CFAP410,MATN3,PCYT1A,PLCB3,FN1,TRPV4,MIR140,ACP5,COL2A1,KIF22,TRAPPC2,GPX4
鑑別・補助診断用遺伝子:ありません。</t>
    <phoneticPr fontId="2"/>
  </si>
  <si>
    <t>ブルック･スピーグラー症候群・多発性円柱腫・多発性毛包上皮腫</t>
    <phoneticPr fontId="2"/>
  </si>
  <si>
    <t>ブルック･スピーグラー症候群・多発性円柱腫・多発性毛包上皮腫遺伝子検査</t>
    <phoneticPr fontId="2"/>
  </si>
  <si>
    <t>HSD17B4,SCP2</t>
    <phoneticPr fontId="2"/>
  </si>
  <si>
    <t>,HSD3B7,AKR1D1,CYP27A1,CYP7B1,BAAT,SLC27A5,AMACR,CYP7A1,ACOX2,HSD17B4,SCP2,</t>
    <phoneticPr fontId="2"/>
  </si>
  <si>
    <t>報告書対象遺伝子:HSD3B7,AKR1D1,CYP27A1,CYP7B1,BAAT,SLC27A5,AMACR,CYP7A1,ACOX2
鑑別・補助診断用遺伝子:HSD17B4,SCP2</t>
    <phoneticPr fontId="2"/>
  </si>
  <si>
    <t>BMPR2,ACVRL1,ENG,SMAD9,CAV1,KCNK3,EIF2AK4,TBX4,ATP13A3,GDF2,SOX17,AQP1,ABCC8,GGCX,TET2,RNF213</t>
    <phoneticPr fontId="2"/>
  </si>
  <si>
    <t>報告書対象遺伝子:BMPR2,ACVRL1,ENG,SMAD9,CAV1,KCNK3,EIF2AK4,TBX4,ATP13A3,GDF2,SOX17,AQP1,ABCC8,GGCX,TET2,RNF213
鑑別・補助診断用遺伝子:ありません。</t>
    <phoneticPr fontId="2"/>
  </si>
  <si>
    <t>,BMPR2,ACVRL1,ENG,SMAD9,CAV1,KCNK3,EIF2AK4,TBX4,ATP13A3,GDF2,SOX17,AQP1,ABCC8,GGCX,TET2,RNF213,none,</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</si>
</sst>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yyyy/m/d;@"/>
    <numFmt numFmtId="177" formatCode="0_ "/>
  </numFmts>
  <fonts count="46" x14ac:knownFonts="1">
    <font>
      <sz val="11"/>
      <color theme="1"/>
      <name val="ＭＳ Ｐゴシック"/>
      <family val="2"/>
      <scheme val="minor"/>
    </font>
    <font>
      <sz val="11"/>
      <color theme="1"/>
      <name val="ＭＳ Ｐゴシック"/>
      <family val="2"/>
      <charset val="128"/>
      <scheme val="minor"/>
    </font>
    <font>
      <sz val="6"/>
      <name val="ＭＳ Ｐゴシック"/>
      <family val="3"/>
      <charset val="128"/>
      <scheme val="minor"/>
    </font>
    <font>
      <sz val="10.5"/>
      <name val="ＭＳ ゴシック"/>
      <family val="3"/>
      <charset val="128"/>
    </font>
    <font>
      <b/>
      <sz val="10.5"/>
      <name val="ＭＳ ゴシック"/>
      <family val="3"/>
      <charset val="128"/>
    </font>
    <font>
      <b/>
      <sz val="14"/>
      <name val="ＭＳ ゴシック"/>
      <family val="3"/>
      <charset val="128"/>
    </font>
    <font>
      <b/>
      <sz val="11"/>
      <name val="ＭＳ ゴシック"/>
      <family val="3"/>
      <charset val="128"/>
    </font>
    <font>
      <sz val="11"/>
      <name val="ＭＳ ゴシック"/>
      <family val="3"/>
      <charset val="128"/>
    </font>
    <font>
      <sz val="10.5"/>
      <color rgb="FF0070C0"/>
      <name val="ＭＳ ゴシック"/>
      <family val="3"/>
      <charset val="128"/>
    </font>
    <font>
      <sz val="11"/>
      <color rgb="FF0070C0"/>
      <name val="ＭＳ Ｐゴシック"/>
      <family val="2"/>
      <scheme val="minor"/>
    </font>
    <font>
      <sz val="11"/>
      <color rgb="FF0070C0"/>
      <name val="ＭＳ ゴシック"/>
      <family val="3"/>
      <charset val="128"/>
    </font>
    <font>
      <sz val="11"/>
      <color rgb="FF0070C0"/>
      <name val="ＭＳ Ｐゴシック"/>
      <family val="3"/>
      <charset val="128"/>
    </font>
    <font>
      <b/>
      <sz val="11"/>
      <color rgb="FF0070C0"/>
      <name val="ＭＳ ゴシック"/>
      <family val="3"/>
      <charset val="128"/>
    </font>
    <font>
      <b/>
      <sz val="10.5"/>
      <color rgb="FFFF0000"/>
      <name val="ＭＳ ゴシック"/>
      <family val="3"/>
      <charset val="128"/>
    </font>
    <font>
      <b/>
      <sz val="11"/>
      <color theme="1"/>
      <name val="ＭＳ Ｐゴシック"/>
      <family val="3"/>
      <charset val="128"/>
      <scheme val="minor"/>
    </font>
    <font>
      <b/>
      <sz val="11"/>
      <color rgb="FFFF0000"/>
      <name val="ＭＳ Ｐゴシック"/>
      <family val="3"/>
      <charset val="128"/>
      <scheme val="minor"/>
    </font>
    <font>
      <sz val="11"/>
      <name val="ＭＳ Ｐゴシック"/>
      <family val="3"/>
      <charset val="128"/>
      <scheme val="minor"/>
    </font>
    <font>
      <u/>
      <sz val="11"/>
      <color theme="10"/>
      <name val="ＭＳ Ｐゴシック"/>
      <family val="2"/>
      <scheme val="minor"/>
    </font>
    <font>
      <sz val="14"/>
      <name val="ＭＳ ゴシック"/>
      <family val="3"/>
      <charset val="128"/>
    </font>
    <font>
      <b/>
      <sz val="22"/>
      <color rgb="FFFF0000"/>
      <name val="ＭＳ ゴシック"/>
      <family val="3"/>
      <charset val="128"/>
    </font>
    <font>
      <b/>
      <sz val="28"/>
      <name val="ＭＳ ゴシック"/>
      <family val="3"/>
      <charset val="128"/>
    </font>
    <font>
      <b/>
      <sz val="11"/>
      <name val="ＭＳ Ｐゴシック"/>
      <family val="3"/>
      <charset val="128"/>
      <scheme val="minor"/>
    </font>
    <font>
      <b/>
      <sz val="14"/>
      <color rgb="FFFF0000"/>
      <name val="ＭＳ ゴシック"/>
      <family val="3"/>
      <charset val="128"/>
    </font>
    <font>
      <sz val="10.5"/>
      <color rgb="FFFF0000"/>
      <name val="ＭＳ ゴシック"/>
      <family val="3"/>
      <charset val="128"/>
    </font>
    <font>
      <sz val="11"/>
      <color rgb="FFFF0000"/>
      <name val="ＭＳ ゴシック"/>
      <family val="3"/>
      <charset val="128"/>
    </font>
    <font>
      <b/>
      <sz val="15"/>
      <color theme="4"/>
      <name val="ＭＳ ゴシック"/>
      <family val="3"/>
      <charset val="128"/>
    </font>
    <font>
      <b/>
      <sz val="13"/>
      <name val="ＭＳ ゴシック"/>
      <family val="3"/>
      <charset val="128"/>
    </font>
    <font>
      <b/>
      <sz val="12"/>
      <name val="ＭＳ ゴシック"/>
      <family val="3"/>
      <charset val="128"/>
    </font>
    <font>
      <b/>
      <sz val="12"/>
      <color rgb="FFFF0000"/>
      <name val="ＭＳ ゴシック"/>
      <family val="3"/>
      <charset val="128"/>
    </font>
    <font>
      <b/>
      <sz val="20"/>
      <name val="ＭＳ ゴシック"/>
      <family val="3"/>
      <charset val="128"/>
    </font>
    <font>
      <b/>
      <sz val="28"/>
      <color theme="0"/>
      <name val="ＭＳ ゴシック"/>
      <family val="3"/>
      <charset val="128"/>
    </font>
    <font>
      <sz val="10.5"/>
      <color theme="0"/>
      <name val="ＭＳ ゴシック"/>
      <family val="3"/>
      <charset val="128"/>
    </font>
    <font>
      <sz val="20"/>
      <color theme="1"/>
      <name val="ＭＳ Ｐゴシック"/>
      <family val="2"/>
      <scheme val="minor"/>
    </font>
    <font>
      <b/>
      <sz val="10.5"/>
      <color theme="0"/>
      <name val="ＭＳ Ｐゴシック"/>
      <family val="3"/>
      <charset val="128"/>
      <scheme val="minor"/>
    </font>
    <font>
      <sz val="11"/>
      <color theme="0"/>
      <name val="ＭＳ Ｐゴシック"/>
      <family val="2"/>
      <scheme val="minor"/>
    </font>
    <font>
      <sz val="10.5"/>
      <color theme="0"/>
      <name val="ＭＳ 明朝"/>
      <family val="1"/>
      <charset val="128"/>
    </font>
    <font>
      <b/>
      <u/>
      <sz val="11"/>
      <color rgb="FFFF0000"/>
      <name val="ＭＳ ゴシック"/>
      <family val="3"/>
      <charset val="128"/>
    </font>
    <font>
      <b/>
      <sz val="20"/>
      <color rgb="FFFF0000"/>
      <name val="ＭＳ ゴシック"/>
      <family val="3"/>
      <charset val="128"/>
    </font>
    <font>
      <sz val="11"/>
      <color rgb="FF000000"/>
      <name val="ＭＳ Ｐゴシック"/>
      <family val="3"/>
      <charset val="128"/>
    </font>
    <font>
      <b/>
      <sz val="18"/>
      <color rgb="FFFF0000"/>
      <name val="ＭＳ ゴシック"/>
      <family val="3"/>
      <charset val="128"/>
    </font>
    <font>
      <b/>
      <u/>
      <sz val="11"/>
      <name val="ＭＳ Ｐゴシック"/>
      <family val="3"/>
      <charset val="128"/>
      <scheme val="minor"/>
    </font>
    <font>
      <u/>
      <sz val="11"/>
      <name val="ＭＳ Ｐゴシック"/>
      <family val="3"/>
      <charset val="128"/>
      <scheme val="minor"/>
    </font>
    <font>
      <b/>
      <u/>
      <sz val="11"/>
      <color rgb="FFFF0000"/>
      <name val="ＭＳ Ｐゴシック"/>
      <family val="3"/>
      <charset val="128"/>
      <scheme val="minor"/>
    </font>
    <font>
      <sz val="11"/>
      <color rgb="FFFF0000"/>
      <name val="ＭＳ Ｐゴシック"/>
      <family val="3"/>
      <charset val="128"/>
      <scheme val="minor"/>
    </font>
    <font>
      <sz val="11"/>
      <name val="ＭＳ Ｐゴシック"/>
      <family val="2"/>
      <charset val="128"/>
      <scheme val="minor"/>
    </font>
    <font>
      <sz val="6"/>
      <name val="ＭＳ Ｐゴシック"/>
      <family val="2"/>
      <charset val="128"/>
      <scheme val="minor"/>
    </font>
  </fonts>
  <fills count="6">
    <fill>
      <patternFill patternType="none"/>
    </fill>
    <fill>
      <patternFill patternType="gray125"/>
    </fill>
    <fill>
      <patternFill patternType="solid">
        <fgColor theme="0" tint="-4.9989318521683403E-2"/>
        <bgColor indexed="64"/>
      </patternFill>
    </fill>
    <fill>
      <patternFill patternType="solid">
        <fgColor theme="7" tint="0.79998168889431442"/>
        <bgColor indexed="64"/>
      </patternFill>
    </fill>
    <fill>
      <patternFill patternType="solid">
        <fgColor theme="0"/>
        <bgColor indexed="64"/>
      </patternFill>
    </fill>
    <fill>
      <patternFill patternType="solid">
        <fgColor rgb="FFFFFF00"/>
        <bgColor indexed="64"/>
      </patternFill>
    </fill>
  </fills>
  <borders count="24">
    <border>
      <left/>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top style="medium">
        <color indexed="64"/>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medium">
        <color indexed="64"/>
      </left>
      <right/>
      <top/>
      <bottom/>
      <diagonal/>
    </border>
    <border>
      <left/>
      <right style="medium">
        <color indexed="64"/>
      </right>
      <top/>
      <bottom/>
      <diagonal/>
    </border>
    <border>
      <left/>
      <right/>
      <top style="thin">
        <color indexed="64"/>
      </top>
      <bottom/>
      <diagonal/>
    </border>
    <border>
      <left style="thin">
        <color indexed="64"/>
      </left>
      <right/>
      <top style="thin">
        <color indexed="64"/>
      </top>
      <bottom style="dotted">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thin">
        <color indexed="64"/>
      </top>
      <bottom/>
      <diagonal/>
    </border>
    <border>
      <left/>
      <right style="medium">
        <color indexed="64"/>
      </right>
      <top style="medium">
        <color indexed="64"/>
      </top>
      <bottom/>
      <diagonal/>
    </border>
    <border>
      <left/>
      <right/>
      <top/>
      <bottom style="thin">
        <color indexed="64"/>
      </bottom>
      <diagonal/>
    </border>
    <border>
      <left style="thin">
        <color indexed="64"/>
      </left>
      <right style="thin">
        <color indexed="64"/>
      </right>
      <top style="dotted">
        <color indexed="64"/>
      </top>
      <bottom style="dotted">
        <color indexed="64"/>
      </bottom>
      <diagonal/>
    </border>
    <border>
      <left style="medium">
        <color indexed="64"/>
      </left>
      <right/>
      <top style="medium">
        <color indexed="64"/>
      </top>
      <bottom/>
      <diagonal/>
    </border>
    <border>
      <left style="thin">
        <color indexed="64"/>
      </left>
      <right/>
      <top/>
      <bottom/>
      <diagonal/>
    </border>
    <border>
      <left style="medium">
        <color indexed="64"/>
      </left>
      <right/>
      <top/>
      <bottom style="medium">
        <color indexed="64"/>
      </bottom>
      <diagonal/>
    </border>
  </borders>
  <cellStyleXfs count="3">
    <xf numFmtId="0" fontId="0" fillId="0" borderId="0"/>
    <xf numFmtId="0" fontId="1" fillId="0" borderId="0">
      <alignment vertical="center"/>
    </xf>
    <xf numFmtId="0" fontId="17" fillId="0" borderId="0" applyNumberFormat="0" applyFill="0" applyBorder="0" applyAlignment="0" applyProtection="0"/>
  </cellStyleXfs>
  <cellXfs count="102">
    <xf numFmtId="0" fontId="0" fillId="0" borderId="0" xfId="0"/>
    <xf numFmtId="0" fontId="0" fillId="0" borderId="0" xfId="0" applyAlignment="1">
      <alignment vertical="center" wrapText="1"/>
    </xf>
    <xf numFmtId="0" fontId="0" fillId="0" borderId="0" xfId="0" applyAlignment="1">
      <alignment vertical="center"/>
    </xf>
    <xf numFmtId="0" fontId="0" fillId="0" borderId="0" xfId="0" quotePrefix="1"/>
    <xf numFmtId="49" fontId="0" fillId="0" borderId="0" xfId="0" applyNumberFormat="1"/>
    <xf numFmtId="0" fontId="0" fillId="0" borderId="10" xfId="0" applyBorder="1" applyAlignment="1">
      <alignment vertical="center" wrapText="1"/>
    </xf>
    <xf numFmtId="0" fontId="3" fillId="4" borderId="16" xfId="0" applyFont="1" applyFill="1" applyBorder="1" applyAlignment="1" applyProtection="1">
      <alignment horizontal="left" vertical="center"/>
      <protection locked="0"/>
    </xf>
    <xf numFmtId="0" fontId="3" fillId="4" borderId="17" xfId="0" applyFont="1" applyFill="1" applyBorder="1" applyAlignment="1" applyProtection="1">
      <alignment horizontal="left" vertical="center"/>
      <protection locked="0"/>
    </xf>
    <xf numFmtId="49" fontId="3" fillId="4" borderId="3" xfId="0" applyNumberFormat="1" applyFont="1" applyFill="1" applyBorder="1" applyAlignment="1" applyProtection="1">
      <alignment horizontal="left" vertical="center"/>
      <protection locked="0"/>
    </xf>
    <xf numFmtId="176" fontId="18" fillId="4" borderId="3" xfId="0" applyNumberFormat="1" applyFont="1" applyFill="1" applyBorder="1" applyAlignment="1" applyProtection="1">
      <alignment horizontal="center" vertical="center"/>
      <protection locked="0"/>
    </xf>
    <xf numFmtId="49" fontId="3" fillId="4" borderId="3" xfId="0" applyNumberFormat="1" applyFont="1" applyFill="1" applyBorder="1" applyAlignment="1" applyProtection="1">
      <alignment horizontal="center" vertical="center"/>
      <protection locked="0"/>
    </xf>
    <xf numFmtId="177" fontId="3" fillId="4" borderId="3" xfId="0" applyNumberFormat="1" applyFont="1" applyFill="1" applyBorder="1" applyAlignment="1" applyProtection="1">
      <alignment horizontal="center" vertical="center"/>
      <protection locked="0"/>
    </xf>
    <xf numFmtId="0" fontId="3" fillId="4" borderId="8" xfId="0" applyFont="1" applyFill="1" applyBorder="1" applyAlignment="1" applyProtection="1">
      <alignment horizontal="left" vertical="center"/>
      <protection locked="0"/>
    </xf>
    <xf numFmtId="0" fontId="6" fillId="4" borderId="3" xfId="0" applyFont="1" applyFill="1" applyBorder="1" applyAlignment="1" applyProtection="1">
      <alignment horizontal="center" vertical="center"/>
      <protection locked="0"/>
    </xf>
    <xf numFmtId="49" fontId="3" fillId="4" borderId="3" xfId="0" applyNumberFormat="1" applyFont="1" applyFill="1" applyBorder="1" applyAlignment="1" applyProtection="1">
      <alignment horizontal="left" vertical="top" wrapText="1"/>
      <protection locked="0"/>
    </xf>
    <xf numFmtId="0" fontId="31" fillId="4" borderId="0" xfId="0" applyFont="1" applyFill="1" applyAlignment="1" applyProtection="1">
      <alignment horizontal="center" vertical="center"/>
      <protection locked="0"/>
    </xf>
    <xf numFmtId="0" fontId="32" fillId="0" borderId="10" xfId="0" applyFont="1" applyBorder="1" applyAlignment="1" applyProtection="1">
      <alignment horizontal="center" vertical="center" wrapText="1"/>
      <protection locked="0"/>
    </xf>
    <xf numFmtId="0" fontId="14" fillId="0" borderId="7" xfId="0" applyFont="1" applyBorder="1" applyAlignment="1">
      <alignment vertical="center" wrapText="1"/>
    </xf>
    <xf numFmtId="0" fontId="21" fillId="0" borderId="7" xfId="0" applyFont="1" applyBorder="1" applyAlignment="1">
      <alignment vertical="center" wrapText="1"/>
    </xf>
    <xf numFmtId="0" fontId="14" fillId="0" borderId="1" xfId="0" applyFont="1" applyBorder="1" applyAlignment="1">
      <alignment vertical="center" wrapText="1"/>
    </xf>
    <xf numFmtId="0" fontId="34" fillId="0" borderId="0" xfId="0" applyFont="1" applyAlignment="1">
      <alignment vertical="center" wrapText="1"/>
    </xf>
    <xf numFmtId="0" fontId="0" fillId="0" borderId="4" xfId="0" applyBorder="1" applyAlignment="1">
      <alignment vertical="center" wrapText="1"/>
    </xf>
    <xf numFmtId="0" fontId="16" fillId="0" borderId="4" xfId="0" applyFont="1" applyBorder="1" applyAlignment="1">
      <alignment vertical="center" wrapText="1"/>
    </xf>
    <xf numFmtId="0" fontId="0" fillId="0" borderId="18" xfId="0" applyBorder="1" applyAlignment="1">
      <alignment vertical="center" wrapText="1"/>
    </xf>
    <xf numFmtId="0" fontId="16" fillId="0" borderId="0" xfId="0" applyFont="1" applyAlignment="1">
      <alignment vertical="center" wrapText="1"/>
    </xf>
    <xf numFmtId="0" fontId="0" fillId="0" borderId="11" xfId="0" applyBorder="1" applyAlignment="1">
      <alignment vertical="center" wrapText="1"/>
    </xf>
    <xf numFmtId="0" fontId="44" fillId="0" borderId="0" xfId="0" applyFont="1" applyAlignment="1">
      <alignment vertical="center"/>
    </xf>
    <xf numFmtId="0" fontId="44" fillId="0" borderId="0" xfId="0" applyFont="1" applyAlignment="1">
      <alignment horizontal="left" vertical="center"/>
    </xf>
    <xf numFmtId="0" fontId="44" fillId="0" borderId="11" xfId="0" applyFont="1" applyBorder="1" applyAlignment="1">
      <alignment vertical="center"/>
    </xf>
    <xf numFmtId="0" fontId="0" fillId="0" borderId="5" xfId="0" applyBorder="1" applyAlignment="1">
      <alignment vertical="center" wrapText="1"/>
    </xf>
    <xf numFmtId="0" fontId="16" fillId="0" borderId="5" xfId="0" applyFont="1" applyBorder="1" applyAlignment="1">
      <alignment vertical="center" wrapText="1"/>
    </xf>
    <xf numFmtId="0" fontId="0" fillId="0" borderId="2" xfId="0" applyBorder="1" applyAlignment="1">
      <alignment vertical="center" wrapText="1"/>
    </xf>
    <xf numFmtId="0" fontId="35" fillId="0" borderId="0" xfId="0" applyFont="1" applyAlignment="1">
      <alignment wrapText="1"/>
    </xf>
    <xf numFmtId="0" fontId="14" fillId="0" borderId="6" xfId="0" applyFont="1" applyBorder="1" applyAlignment="1" applyProtection="1">
      <alignment horizontal="center" vertical="center" wrapText="1"/>
      <protection locked="0"/>
    </xf>
    <xf numFmtId="0" fontId="32" fillId="0" borderId="21" xfId="0" applyFont="1" applyBorder="1" applyAlignment="1" applyProtection="1">
      <alignment horizontal="center" vertical="center" wrapText="1"/>
      <protection locked="0"/>
    </xf>
    <xf numFmtId="0" fontId="32" fillId="0" borderId="23" xfId="0" applyFont="1" applyBorder="1" applyAlignment="1" applyProtection="1">
      <alignment horizontal="center" vertical="center" wrapText="1"/>
      <protection locked="0"/>
    </xf>
    <xf numFmtId="0" fontId="32" fillId="0" borderId="0" xfId="0" applyFont="1" applyAlignment="1" applyProtection="1">
      <alignment horizontal="center" vertical="center" wrapText="1"/>
      <protection locked="0"/>
    </xf>
    <xf numFmtId="0" fontId="3" fillId="2" borderId="0" xfId="0" applyFont="1" applyFill="1"/>
    <xf numFmtId="0" fontId="20" fillId="3" borderId="0" xfId="0" applyFont="1" applyFill="1" applyAlignment="1">
      <alignment vertical="center"/>
    </xf>
    <xf numFmtId="0" fontId="30" fillId="3" borderId="0" xfId="0" applyFont="1" applyFill="1" applyAlignment="1">
      <alignment vertical="center"/>
    </xf>
    <xf numFmtId="0" fontId="29" fillId="3" borderId="0" xfId="0" applyFont="1" applyFill="1" applyAlignment="1">
      <alignment horizontal="left" vertical="center"/>
    </xf>
    <xf numFmtId="0" fontId="12" fillId="4" borderId="0" xfId="0" applyFont="1" applyFill="1" applyAlignment="1">
      <alignment horizontal="left" vertical="center"/>
    </xf>
    <xf numFmtId="0" fontId="22" fillId="4" borderId="19" xfId="0" applyFont="1" applyFill="1" applyBorder="1" applyAlignment="1">
      <alignment horizontal="center" vertical="center"/>
    </xf>
    <xf numFmtId="0" fontId="4" fillId="2" borderId="0" xfId="0" applyFont="1" applyFill="1" applyAlignment="1">
      <alignment horizontal="left" wrapText="1"/>
    </xf>
    <xf numFmtId="0" fontId="4" fillId="2" borderId="0" xfId="0" applyFont="1" applyFill="1" applyAlignment="1">
      <alignment vertical="center"/>
    </xf>
    <xf numFmtId="0" fontId="3" fillId="4" borderId="3" xfId="0" applyFont="1" applyFill="1" applyBorder="1" applyAlignment="1">
      <alignment horizontal="center" vertical="center" wrapText="1"/>
    </xf>
    <xf numFmtId="0" fontId="3" fillId="4" borderId="3" xfId="0" applyFont="1" applyFill="1" applyBorder="1" applyAlignment="1">
      <alignment horizontal="right" vertical="center"/>
    </xf>
    <xf numFmtId="0" fontId="3" fillId="2" borderId="0" xfId="0" applyFont="1" applyFill="1" applyAlignment="1">
      <alignment vertical="center"/>
    </xf>
    <xf numFmtId="0" fontId="8" fillId="2" borderId="0" xfId="0" applyFont="1" applyFill="1" applyAlignment="1">
      <alignment horizontal="left" vertical="center"/>
    </xf>
    <xf numFmtId="0" fontId="8" fillId="2" borderId="0" xfId="0" applyFont="1" applyFill="1"/>
    <xf numFmtId="0" fontId="13" fillId="4" borderId="0" xfId="0" applyFont="1" applyFill="1" applyAlignment="1">
      <alignment vertical="center"/>
    </xf>
    <xf numFmtId="0" fontId="37" fillId="2" borderId="0" xfId="0" applyFont="1" applyFill="1" applyAlignment="1">
      <alignment vertical="center"/>
    </xf>
    <xf numFmtId="0" fontId="31" fillId="4" borderId="0" xfId="0" applyFont="1" applyFill="1" applyAlignment="1">
      <alignment horizontal="right" vertical="center"/>
    </xf>
    <xf numFmtId="0" fontId="33" fillId="4" borderId="0" xfId="0" applyFont="1" applyFill="1" applyAlignment="1">
      <alignment horizontal="center" vertical="center"/>
    </xf>
    <xf numFmtId="0" fontId="9" fillId="2" borderId="0" xfId="0" applyFont="1" applyFill="1"/>
    <xf numFmtId="0" fontId="10" fillId="2" borderId="0" xfId="0" applyFont="1" applyFill="1"/>
    <xf numFmtId="0" fontId="7" fillId="2" borderId="0" xfId="0" applyFont="1" applyFill="1"/>
    <xf numFmtId="0" fontId="3" fillId="4" borderId="3" xfId="0" applyFont="1" applyFill="1" applyBorder="1" applyAlignment="1">
      <alignment horizontal="center" vertical="center"/>
    </xf>
    <xf numFmtId="0" fontId="7" fillId="2" borderId="0" xfId="0" applyFont="1" applyFill="1" applyAlignment="1">
      <alignment vertical="center"/>
    </xf>
    <xf numFmtId="0" fontId="4" fillId="2" borderId="0" xfId="0" applyFont="1" applyFill="1" applyAlignment="1">
      <alignment horizontal="center" vertical="center"/>
    </xf>
    <xf numFmtId="0" fontId="11" fillId="2" borderId="0" xfId="0" applyFont="1" applyFill="1"/>
    <xf numFmtId="0" fontId="12" fillId="4" borderId="12" xfId="0" applyFont="1" applyFill="1" applyBorder="1" applyAlignment="1">
      <alignment horizontal="left" vertical="center" wrapText="1"/>
    </xf>
    <xf numFmtId="0" fontId="36" fillId="4" borderId="0" xfId="0" applyFont="1" applyFill="1" applyAlignment="1">
      <alignment horizontal="left" vertical="center" wrapText="1"/>
    </xf>
    <xf numFmtId="0" fontId="7" fillId="4" borderId="0" xfId="0" applyFont="1" applyFill="1" applyAlignment="1">
      <alignment horizontal="right" vertical="center"/>
    </xf>
    <xf numFmtId="0" fontId="25" fillId="3" borderId="0" xfId="0" applyFont="1" applyFill="1" applyAlignment="1">
      <alignment horizontal="center" vertical="center"/>
    </xf>
    <xf numFmtId="0" fontId="3" fillId="3" borderId="12" xfId="0" applyFont="1" applyFill="1" applyBorder="1" applyAlignment="1">
      <alignment horizontal="left" vertical="center" wrapText="1"/>
    </xf>
    <xf numFmtId="0" fontId="3" fillId="2" borderId="0" xfId="0" applyFont="1" applyFill="1" applyAlignment="1">
      <alignment vertical="top"/>
    </xf>
    <xf numFmtId="0" fontId="7" fillId="4" borderId="0" xfId="0" applyFont="1" applyFill="1" applyAlignment="1">
      <alignment vertical="center"/>
    </xf>
    <xf numFmtId="0" fontId="3" fillId="4" borderId="13" xfId="0" applyFont="1" applyFill="1" applyBorder="1" applyAlignment="1">
      <alignment horizontal="right" vertical="center"/>
    </xf>
    <xf numFmtId="0" fontId="3" fillId="4" borderId="14" xfId="0" applyFont="1" applyFill="1" applyBorder="1" applyAlignment="1">
      <alignment horizontal="right" vertical="center"/>
    </xf>
    <xf numFmtId="0" fontId="3" fillId="4" borderId="15" xfId="0" applyFont="1" applyFill="1" applyBorder="1" applyAlignment="1">
      <alignment horizontal="right" vertical="center"/>
    </xf>
    <xf numFmtId="0" fontId="12" fillId="4" borderId="0" xfId="0" applyFont="1" applyFill="1" applyAlignment="1">
      <alignment horizontal="left" vertical="center" wrapText="1"/>
    </xf>
    <xf numFmtId="0" fontId="23" fillId="4" borderId="0" xfId="0" applyFont="1" applyFill="1" applyAlignment="1">
      <alignment horizontal="left" vertical="center"/>
    </xf>
    <xf numFmtId="0" fontId="12" fillId="4" borderId="0" xfId="0" applyFont="1" applyFill="1" applyAlignment="1">
      <alignment vertical="center"/>
    </xf>
    <xf numFmtId="0" fontId="17" fillId="2" borderId="0" xfId="2" applyFill="1" applyBorder="1" applyProtection="1"/>
    <xf numFmtId="0" fontId="3" fillId="4" borderId="9" xfId="0" applyFont="1" applyFill="1" applyBorder="1" applyAlignment="1">
      <alignment vertical="center" wrapText="1"/>
    </xf>
    <xf numFmtId="0" fontId="13" fillId="2" borderId="0" xfId="0" applyFont="1" applyFill="1" applyAlignment="1">
      <alignment vertical="center"/>
    </xf>
    <xf numFmtId="0" fontId="3" fillId="2" borderId="0" xfId="0" applyFont="1" applyFill="1" applyAlignment="1">
      <alignment horizontal="left" vertical="center" wrapText="1"/>
    </xf>
    <xf numFmtId="0" fontId="3" fillId="4" borderId="20" xfId="0" applyFont="1" applyFill="1" applyBorder="1" applyAlignment="1">
      <alignment horizontal="left" vertical="center" wrapText="1"/>
    </xf>
    <xf numFmtId="49" fontId="3" fillId="4" borderId="16" xfId="0" applyNumberFormat="1" applyFont="1" applyFill="1" applyBorder="1" applyAlignment="1">
      <alignment horizontal="left" vertical="center"/>
    </xf>
    <xf numFmtId="0" fontId="6" fillId="4" borderId="0" xfId="0" applyFont="1" applyFill="1" applyAlignment="1">
      <alignment vertical="center"/>
    </xf>
    <xf numFmtId="0" fontId="3" fillId="4" borderId="9" xfId="0" applyFont="1" applyFill="1" applyBorder="1" applyAlignment="1">
      <alignment horizontal="right" vertical="center"/>
    </xf>
    <xf numFmtId="0" fontId="3" fillId="4" borderId="8" xfId="0" applyFont="1" applyFill="1" applyBorder="1" applyAlignment="1">
      <alignment horizontal="right" vertical="center"/>
    </xf>
    <xf numFmtId="0" fontId="3" fillId="4" borderId="0" xfId="0" applyFont="1" applyFill="1" applyAlignment="1">
      <alignment horizontal="right" vertical="center"/>
    </xf>
    <xf numFmtId="0" fontId="3" fillId="4" borderId="0" xfId="0" applyFont="1" applyFill="1" applyAlignment="1">
      <alignment horizontal="left" vertical="center"/>
    </xf>
    <xf numFmtId="0" fontId="3" fillId="2" borderId="0" xfId="0" applyFont="1" applyFill="1" applyAlignment="1">
      <alignment horizontal="left" vertical="center"/>
    </xf>
    <xf numFmtId="0" fontId="31" fillId="4" borderId="0" xfId="0" applyFont="1" applyFill="1" applyAlignment="1">
      <alignment horizontal="left" vertical="center"/>
    </xf>
    <xf numFmtId="0" fontId="3" fillId="4" borderId="0" xfId="0" applyFont="1" applyFill="1" applyAlignment="1">
      <alignment vertical="center" wrapText="1"/>
    </xf>
    <xf numFmtId="0" fontId="3" fillId="4" borderId="0" xfId="0" applyFont="1" applyFill="1" applyAlignment="1">
      <alignment vertical="center"/>
    </xf>
    <xf numFmtId="49" fontId="5" fillId="4" borderId="17" xfId="0" applyNumberFormat="1" applyFont="1" applyFill="1" applyBorder="1" applyAlignment="1" applyProtection="1">
      <alignment horizontal="center" vertical="center"/>
      <protection locked="0"/>
    </xf>
    <xf numFmtId="0" fontId="3" fillId="4" borderId="0" xfId="0" applyFont="1" applyFill="1" applyAlignment="1">
      <alignment horizontal="center"/>
    </xf>
    <xf numFmtId="0" fontId="26" fillId="4" borderId="6" xfId="0" applyFont="1" applyFill="1" applyBorder="1" applyAlignment="1">
      <alignment horizontal="center" vertical="center"/>
    </xf>
    <xf numFmtId="0" fontId="26" fillId="4" borderId="7" xfId="0" applyFont="1" applyFill="1" applyBorder="1" applyAlignment="1">
      <alignment horizontal="center" vertical="center"/>
    </xf>
    <xf numFmtId="0" fontId="19" fillId="4" borderId="4" xfId="0" applyFont="1" applyFill="1" applyBorder="1" applyAlignment="1">
      <alignment horizontal="center" vertical="center"/>
    </xf>
    <xf numFmtId="0" fontId="39" fillId="2" borderId="0" xfId="0" applyFont="1" applyFill="1" applyAlignment="1">
      <alignment horizontal="left" vertical="center" wrapText="1"/>
    </xf>
    <xf numFmtId="0" fontId="3" fillId="2" borderId="0" xfId="0" applyFont="1" applyFill="1" applyAlignment="1">
      <alignment horizontal="left" wrapText="1"/>
    </xf>
    <xf numFmtId="0" fontId="16" fillId="2" borderId="0" xfId="0" applyFont="1" applyFill="1" applyAlignment="1">
      <alignment horizontal="left" vertical="center" wrapText="1"/>
    </xf>
    <xf numFmtId="0" fontId="3" fillId="2" borderId="22" xfId="0" applyFont="1" applyFill="1" applyBorder="1" applyAlignment="1">
      <alignment horizontal="left" vertical="center" wrapText="1"/>
    </xf>
    <xf numFmtId="0" fontId="3" fillId="2" borderId="0" xfId="0" applyFont="1" applyFill="1" applyAlignment="1">
      <alignment horizontal="left" vertical="center" wrapText="1"/>
    </xf>
    <xf numFmtId="0" fontId="27" fillId="5" borderId="0" xfId="0" applyFont="1" applyFill="1" applyAlignment="1">
      <alignment horizontal="center" vertical="center" wrapText="1"/>
    </xf>
    <xf numFmtId="0" fontId="26" fillId="5" borderId="0" xfId="0" applyFont="1" applyFill="1" applyAlignment="1">
      <alignment horizontal="center" vertical="center" wrapText="1"/>
    </xf>
    <xf numFmtId="0" fontId="12" fillId="4" borderId="0" xfId="0" applyFont="1" applyFill="1" applyAlignment="1">
      <alignment horizontal="left" vertical="center" wrapText="1"/>
    </xf>
  </cellXfs>
  <cellStyles count="3">
    <cellStyle name="ハイパーリンク" xfId="2" builtinId="8"/>
    <cellStyle name="標準" xfId="0" builtinId="0"/>
    <cellStyle name="標準 2" xfId="1" xr:uid="{00000000-0005-0000-0000-000001000000}"/>
  </cellStyles>
  <dxfs count="9">
    <dxf>
      <font>
        <color rgb="FF9C0006"/>
      </font>
      <fill>
        <patternFill>
          <bgColor rgb="FFFFC7CE"/>
        </patternFill>
      </fill>
    </dxf>
    <dxf>
      <font>
        <color theme="0"/>
      </font>
    </dxf>
    <dxf>
      <fill>
        <patternFill>
          <bgColor rgb="FFFFFF99"/>
        </patternFill>
      </fill>
    </dxf>
    <dxf>
      <font>
        <b/>
        <i val="0"/>
        <color auto="1"/>
      </font>
      <fill>
        <patternFill>
          <bgColor theme="7" tint="0.79998168889431442"/>
        </patternFill>
      </fill>
    </dxf>
    <dxf>
      <fill>
        <patternFill>
          <bgColor theme="7" tint="0.79998168889431442"/>
        </patternFill>
      </fill>
    </dxf>
    <dxf>
      <fill>
        <patternFill>
          <bgColor rgb="FFFF0000"/>
        </patternFill>
      </fill>
    </dxf>
    <dxf>
      <font>
        <b/>
        <i val="0"/>
        <u/>
        <color rgb="FFFF0000"/>
      </font>
    </dxf>
    <dxf>
      <font>
        <color auto="1"/>
      </font>
      <fill>
        <patternFill>
          <bgColor rgb="FFFF0000"/>
        </patternFill>
      </fill>
    </dxf>
    <dxf>
      <font>
        <color theme="0"/>
      </font>
    </dxf>
  </dxfs>
  <tableStyles count="0" defaultTableStyle="TableStyleMedium2" defaultPivotStyle="PivotStyleMedium9"/>
  <colors>
    <mruColors>
      <color rgb="FFFFFF99"/>
      <color rgb="FFFFFFCC"/>
      <color rgb="FFF2F2F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ctrlProps/ctrlProp1.xml><?xml version="1.0" encoding="utf-8"?>
<formControlPr xmlns="http://schemas.microsoft.com/office/spreadsheetml/2009/9/main" objectType="CheckBox" fmlaLink="secret!$B$26" lockText="1" noThreeD="1"/>
</file>

<file path=xl/ctrlProps/ctrlProp2.xml><?xml version="1.0" encoding="utf-8"?>
<formControlPr xmlns="http://schemas.microsoft.com/office/spreadsheetml/2009/9/main" objectType="CheckBox" fmlaLink="secret!$B$27" lockText="1" noThreeD="1"/>
</file>

<file path=xl/ctrlProps/ctrlProp3.xml><?xml version="1.0" encoding="utf-8"?>
<formControlPr xmlns="http://schemas.microsoft.com/office/spreadsheetml/2009/9/main" objectType="CheckBox" fmlaLink="secret!$B$28" lockText="1" noThreeD="1"/>
</file>

<file path=xl/ctrlProps/ctrlProp4.xml><?xml version="1.0" encoding="utf-8"?>
<formControlPr xmlns="http://schemas.microsoft.com/office/spreadsheetml/2009/9/main" objectType="Button" lockText="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1828800</xdr:colOff>
          <xdr:row>25</xdr:row>
          <xdr:rowOff>104775</xdr:rowOff>
        </xdr:from>
        <xdr:to>
          <xdr:col>0</xdr:col>
          <xdr:colOff>2209800</xdr:colOff>
          <xdr:row>25</xdr:row>
          <xdr:rowOff>371475</xdr:rowOff>
        </xdr:to>
        <xdr:sp macro="" textlink="">
          <xdr:nvSpPr>
            <xdr:cNvPr id="3076" name="Check Box 4" hidden="1">
              <a:extLst>
                <a:ext uri="{63B3BB69-23CF-44E3-9099-C40C66FF867C}">
                  <a14:compatExt spid="_x0000_s3076"/>
                </a:ext>
                <a:ext uri="{FF2B5EF4-FFF2-40B4-BE49-F238E27FC236}">
                  <a16:creationId xmlns:a16="http://schemas.microsoft.com/office/drawing/2014/main" id="{00000000-0008-0000-0000-00000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1828800</xdr:colOff>
          <xdr:row>26</xdr:row>
          <xdr:rowOff>104775</xdr:rowOff>
        </xdr:from>
        <xdr:to>
          <xdr:col>0</xdr:col>
          <xdr:colOff>2209800</xdr:colOff>
          <xdr:row>26</xdr:row>
          <xdr:rowOff>371475</xdr:rowOff>
        </xdr:to>
        <xdr:sp macro="" textlink="">
          <xdr:nvSpPr>
            <xdr:cNvPr id="3077" name="Check Box 5" hidden="1">
              <a:extLst>
                <a:ext uri="{63B3BB69-23CF-44E3-9099-C40C66FF867C}">
                  <a14:compatExt spid="_x0000_s3077"/>
                </a:ext>
                <a:ext uri="{FF2B5EF4-FFF2-40B4-BE49-F238E27FC236}">
                  <a16:creationId xmlns:a16="http://schemas.microsoft.com/office/drawing/2014/main" id="{00000000-0008-0000-0000-00000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1828800</xdr:colOff>
          <xdr:row>27</xdr:row>
          <xdr:rowOff>104775</xdr:rowOff>
        </xdr:from>
        <xdr:to>
          <xdr:col>0</xdr:col>
          <xdr:colOff>2209800</xdr:colOff>
          <xdr:row>27</xdr:row>
          <xdr:rowOff>371475</xdr:rowOff>
        </xdr:to>
        <xdr:sp macro="" textlink="">
          <xdr:nvSpPr>
            <xdr:cNvPr id="3078" name="Check Box 6" hidden="1">
              <a:extLst>
                <a:ext uri="{63B3BB69-23CF-44E3-9099-C40C66FF867C}">
                  <a14:compatExt spid="_x0000_s3078"/>
                </a:ext>
                <a:ext uri="{FF2B5EF4-FFF2-40B4-BE49-F238E27FC236}">
                  <a16:creationId xmlns:a16="http://schemas.microsoft.com/office/drawing/2014/main" id="{00000000-0008-0000-0000-000006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6</xdr:col>
          <xdr:colOff>123825</xdr:colOff>
          <xdr:row>3</xdr:row>
          <xdr:rowOff>76200</xdr:rowOff>
        </xdr:from>
        <xdr:to>
          <xdr:col>8</xdr:col>
          <xdr:colOff>161925</xdr:colOff>
          <xdr:row>7</xdr:row>
          <xdr:rowOff>142875</xdr:rowOff>
        </xdr:to>
        <xdr:sp macro="" textlink="">
          <xdr:nvSpPr>
            <xdr:cNvPr id="5121" name="Button 1" hidden="1">
              <a:extLst>
                <a:ext uri="{63B3BB69-23CF-44E3-9099-C40C66FF867C}">
                  <a14:compatExt spid="_x0000_s5121"/>
                </a:ext>
                <a:ext uri="{FF2B5EF4-FFF2-40B4-BE49-F238E27FC236}">
                  <a16:creationId xmlns:a16="http://schemas.microsoft.com/office/drawing/2014/main" id="{00000000-0008-0000-0200-000001140000}"/>
                </a:ext>
              </a:extLst>
            </xdr:cNvPr>
            <xdr:cNvSpPr/>
          </xdr:nvSpPr>
          <xdr:spPr bwMode="auto">
            <a:xfrm>
              <a:off x="0" y="0"/>
              <a:ext cx="0" cy="0"/>
            </a:xfrm>
            <a:prstGeom prst="rect">
              <a:avLst/>
            </a:prstGeom>
            <a:noFill/>
            <a:ln w="9525">
              <a:miter lim="800000"/>
              <a:headEnd/>
              <a:tailEnd/>
            </a:ln>
          </xdr:spPr>
          <xdr:txBody>
            <a:bodyPr vertOverflow="clip" wrap="square" lIns="27432" tIns="18288" rIns="27432" bIns="18288" anchor="ctr" upright="1"/>
            <a:lstStyle/>
            <a:p>
              <a:pPr algn="ctr" rtl="0">
                <a:defRPr sz="1000"/>
              </a:pPr>
              <a:r>
                <a:rPr lang="ja-JP" altLang="en-US" sz="1100" b="0" i="0" u="none" strike="noStrike" baseline="0">
                  <a:solidFill>
                    <a:srgbClr val="000000"/>
                  </a:solidFill>
                  <a:latin typeface="ＭＳ Ｐゴシック"/>
                  <a:ea typeface="ＭＳ Ｐゴシック"/>
                </a:rPr>
                <a:t>ボタン 1</a:t>
              </a:r>
            </a:p>
          </xdr:txBody>
        </xdr:sp>
        <xdr:clientData fPrint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trlProp" Target="../ctrlProps/ctrlProp4.xml"/><Relationship Id="rId2" Type="http://schemas.openxmlformats.org/officeDocument/2006/relationships/vmlDrawing" Target="../drawings/vmlDrawing2.vml"/><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M44"/>
  <sheetViews>
    <sheetView tabSelected="1" zoomScaleNormal="100" workbookViewId="0">
      <selection activeCell="B6" sqref="B6"/>
    </sheetView>
  </sheetViews>
  <sheetFormatPr defaultColWidth="9" defaultRowHeight="12.75" x14ac:dyDescent="0.15"/>
  <cols>
    <col min="1" max="1" width="36.25" style="47" customWidth="1"/>
    <col min="2" max="2" width="83.25" style="47" customWidth="1"/>
    <col min="3" max="3" width="11.125" style="37" customWidth="1"/>
    <col min="4" max="4" width="16.5" style="37" customWidth="1"/>
    <col min="5" max="16384" width="9" style="37"/>
  </cols>
  <sheetData>
    <row r="1" spans="1:13" ht="32.25" customHeight="1" x14ac:dyDescent="0.15">
      <c r="A1" s="99" t="s">
        <v>51</v>
      </c>
      <c r="B1" s="100"/>
    </row>
    <row r="2" spans="1:13" ht="27.75" customHeight="1" x14ac:dyDescent="0.15">
      <c r="A2" s="99" t="s">
        <v>52</v>
      </c>
      <c r="B2" s="99"/>
    </row>
    <row r="3" spans="1:13" ht="42.75" customHeight="1" x14ac:dyDescent="0.15">
      <c r="A3" s="38"/>
      <c r="B3" s="38" t="s">
        <v>341</v>
      </c>
      <c r="C3" s="94" t="s">
        <v>504</v>
      </c>
      <c r="D3" s="94"/>
      <c r="E3" s="94"/>
      <c r="F3" s="94"/>
      <c r="G3" s="94"/>
      <c r="H3" s="94"/>
      <c r="I3" s="94"/>
      <c r="J3" s="94"/>
    </row>
    <row r="4" spans="1:13" ht="30" customHeight="1" x14ac:dyDescent="0.15">
      <c r="A4" s="39"/>
      <c r="B4" s="40" t="s">
        <v>267</v>
      </c>
      <c r="C4" s="94"/>
      <c r="D4" s="94"/>
      <c r="E4" s="94"/>
      <c r="F4" s="94"/>
      <c r="G4" s="94"/>
      <c r="H4" s="94"/>
      <c r="I4" s="94"/>
      <c r="J4" s="94"/>
    </row>
    <row r="5" spans="1:13" ht="25.15" customHeight="1" x14ac:dyDescent="0.15">
      <c r="A5" s="41" t="s">
        <v>261</v>
      </c>
      <c r="B5" s="42" t="s">
        <v>268</v>
      </c>
      <c r="C5" s="43" t="s">
        <v>49</v>
      </c>
      <c r="D5" s="44"/>
      <c r="E5" s="44"/>
      <c r="F5" s="44"/>
      <c r="G5" s="44"/>
    </row>
    <row r="6" spans="1:13" ht="70.900000000000006" customHeight="1" x14ac:dyDescent="0.15">
      <c r="A6" s="45" t="s">
        <v>35</v>
      </c>
      <c r="B6" s="89"/>
      <c r="C6" s="96" t="s">
        <v>509</v>
      </c>
      <c r="D6" s="96"/>
      <c r="E6" s="96"/>
      <c r="F6" s="96"/>
      <c r="G6" s="96"/>
      <c r="H6" s="96"/>
      <c r="I6" s="96"/>
      <c r="J6" s="96"/>
      <c r="K6" s="96"/>
      <c r="L6" s="96"/>
    </row>
    <row r="7" spans="1:13" ht="19.899999999999999" customHeight="1" x14ac:dyDescent="0.15">
      <c r="A7" s="46" t="s">
        <v>36</v>
      </c>
      <c r="B7" s="9"/>
      <c r="C7" s="47" t="s">
        <v>9</v>
      </c>
      <c r="D7" s="48"/>
      <c r="E7" s="49"/>
    </row>
    <row r="8" spans="1:13" ht="19.899999999999999" customHeight="1" x14ac:dyDescent="0.15">
      <c r="A8" s="46" t="s">
        <v>7</v>
      </c>
      <c r="B8" s="10"/>
      <c r="C8" s="47" t="s">
        <v>9</v>
      </c>
      <c r="D8" s="48"/>
      <c r="E8" s="49"/>
    </row>
    <row r="9" spans="1:13" ht="19.899999999999999" customHeight="1" x14ac:dyDescent="0.15">
      <c r="A9" s="46" t="s">
        <v>8</v>
      </c>
      <c r="B9" s="11"/>
      <c r="C9" s="47" t="s">
        <v>10</v>
      </c>
      <c r="D9" s="48"/>
      <c r="E9" s="49"/>
    </row>
    <row r="10" spans="1:13" ht="25.35" customHeight="1" x14ac:dyDescent="0.15">
      <c r="A10" s="41" t="s">
        <v>262</v>
      </c>
      <c r="B10" s="50" t="s">
        <v>334</v>
      </c>
      <c r="C10" s="51"/>
      <c r="D10" s="49"/>
      <c r="E10" s="49"/>
    </row>
    <row r="11" spans="1:13" s="56" customFormat="1" ht="25.35" customHeight="1" x14ac:dyDescent="0.15">
      <c r="A11" s="52">
        <f>COUNTIF(遺伝子検査一覧表!A:A,"〇")</f>
        <v>0</v>
      </c>
      <c r="B11" s="53" t="s">
        <v>336</v>
      </c>
      <c r="C11" s="44"/>
      <c r="D11" s="54"/>
      <c r="E11" s="55"/>
      <c r="G11" s="37"/>
    </row>
    <row r="12" spans="1:13" ht="19.899999999999999" customHeight="1" x14ac:dyDescent="0.15">
      <c r="A12" s="46" t="s">
        <v>37</v>
      </c>
      <c r="B12" s="57" t="str" cm="1">
        <f t="array" aca="1" ref="B12" ca="1">IF(INDIRECT("A11")=0,"自動で反映されます",VLOOKUP("〇",遺伝子検査一覧表!A:J,10,FALSE))</f>
        <v>自動で反映されます</v>
      </c>
      <c r="C12" s="58"/>
      <c r="D12" s="54"/>
      <c r="F12" s="59"/>
      <c r="G12" s="59"/>
    </row>
    <row r="13" spans="1:13" ht="19.899999999999999" customHeight="1" x14ac:dyDescent="0.15">
      <c r="A13" s="46" t="s">
        <v>38</v>
      </c>
      <c r="B13" s="57" t="str">
        <f ca="1">IF(B12="自動で反映されます","自動で反映されます",VLOOKUP(B12,遺伝子検査一覧表!C:D,2,FALSE))</f>
        <v>自動で反映されます</v>
      </c>
      <c r="C13" s="58"/>
      <c r="D13" s="60"/>
    </row>
    <row r="14" spans="1:13" ht="40.5" customHeight="1" x14ac:dyDescent="0.15">
      <c r="A14" s="61" t="s">
        <v>263</v>
      </c>
      <c r="B14" s="62" t="s">
        <v>342</v>
      </c>
      <c r="C14" s="95" t="s">
        <v>505</v>
      </c>
      <c r="D14" s="95"/>
      <c r="E14" s="95"/>
      <c r="F14" s="95"/>
      <c r="G14" s="95"/>
      <c r="H14" s="95"/>
      <c r="I14" s="95"/>
      <c r="J14" s="95"/>
      <c r="K14" s="95"/>
      <c r="L14" s="95"/>
      <c r="M14" s="95"/>
    </row>
    <row r="15" spans="1:13" s="58" customFormat="1" ht="19.899999999999999" customHeight="1" x14ac:dyDescent="0.15">
      <c r="A15" s="63" t="s">
        <v>39</v>
      </c>
      <c r="B15" s="13" t="s">
        <v>50</v>
      </c>
      <c r="C15" s="95"/>
      <c r="D15" s="95"/>
      <c r="E15" s="95"/>
      <c r="F15" s="95"/>
      <c r="G15" s="95"/>
      <c r="H15" s="95"/>
      <c r="I15" s="95"/>
      <c r="J15" s="95"/>
      <c r="K15" s="95"/>
      <c r="L15" s="95"/>
      <c r="M15" s="95"/>
    </row>
    <row r="16" spans="1:13" ht="97.5" customHeight="1" x14ac:dyDescent="0.15">
      <c r="A16" s="64" t="s">
        <v>48</v>
      </c>
      <c r="B16" s="65" t="str">
        <f ca="1">IF(B12="自動で反映されます","",VLOOKUP(B12,遺伝子検査一覧表!C:G,5,FALSE))</f>
        <v/>
      </c>
      <c r="C16" s="66"/>
      <c r="D16" s="49"/>
      <c r="E16" s="49"/>
    </row>
    <row r="17" spans="1:8" s="56" customFormat="1" ht="25.15" customHeight="1" x14ac:dyDescent="0.15">
      <c r="A17" s="41" t="s">
        <v>264</v>
      </c>
      <c r="B17" s="67"/>
      <c r="D17" s="37"/>
      <c r="E17" s="37"/>
      <c r="F17" s="37"/>
      <c r="G17" s="37"/>
      <c r="H17" s="37"/>
    </row>
    <row r="18" spans="1:8" ht="19.899999999999999" customHeight="1" x14ac:dyDescent="0.15">
      <c r="A18" s="68" t="s">
        <v>40</v>
      </c>
      <c r="B18" s="7"/>
      <c r="D18" s="49"/>
      <c r="E18" s="49"/>
    </row>
    <row r="19" spans="1:8" ht="19.899999999999999" customHeight="1" x14ac:dyDescent="0.15">
      <c r="A19" s="69" t="s">
        <v>41</v>
      </c>
      <c r="B19" s="6"/>
      <c r="D19" s="49"/>
      <c r="E19" s="49"/>
    </row>
    <row r="20" spans="1:8" ht="19.899999999999999" customHeight="1" x14ac:dyDescent="0.15">
      <c r="A20" s="68" t="s">
        <v>42</v>
      </c>
      <c r="B20" s="7"/>
      <c r="D20" s="48"/>
      <c r="E20" s="49"/>
    </row>
    <row r="21" spans="1:8" ht="19.899999999999999" customHeight="1" x14ac:dyDescent="0.15">
      <c r="A21" s="69" t="s">
        <v>43</v>
      </c>
      <c r="B21" s="6"/>
      <c r="C21" s="56"/>
      <c r="D21" s="48"/>
      <c r="E21" s="49"/>
    </row>
    <row r="22" spans="1:8" ht="19.899999999999999" customHeight="1" x14ac:dyDescent="0.15">
      <c r="A22" s="69" t="s">
        <v>44</v>
      </c>
      <c r="B22" s="12"/>
      <c r="C22" s="44" t="s">
        <v>506</v>
      </c>
    </row>
    <row r="23" spans="1:8" ht="19.899999999999999" customHeight="1" x14ac:dyDescent="0.15">
      <c r="A23" s="70" t="s">
        <v>45</v>
      </c>
      <c r="B23" s="8"/>
      <c r="C23" s="44" t="s">
        <v>506</v>
      </c>
    </row>
    <row r="24" spans="1:8" ht="20.100000000000001" customHeight="1" x14ac:dyDescent="0.15">
      <c r="A24" s="101" t="s">
        <v>337</v>
      </c>
      <c r="B24" s="101"/>
    </row>
    <row r="25" spans="1:8" s="56" customFormat="1" ht="20.100000000000001" customHeight="1" x14ac:dyDescent="0.15">
      <c r="A25" s="72" t="s">
        <v>507</v>
      </c>
      <c r="B25" s="73"/>
      <c r="C25" s="74"/>
      <c r="D25" s="58"/>
      <c r="E25" s="58"/>
      <c r="F25" s="58"/>
      <c r="G25" s="58"/>
    </row>
    <row r="26" spans="1:8" ht="39.950000000000003" customHeight="1" x14ac:dyDescent="0.15">
      <c r="A26" s="15"/>
      <c r="B26" s="75" t="s">
        <v>338</v>
      </c>
      <c r="C26" s="56"/>
      <c r="D26" s="76"/>
      <c r="E26" s="77"/>
      <c r="F26" s="77"/>
    </row>
    <row r="27" spans="1:8" ht="39.950000000000003" customHeight="1" x14ac:dyDescent="0.15">
      <c r="A27" s="15"/>
      <c r="B27" s="78" t="s">
        <v>339</v>
      </c>
      <c r="D27" s="76"/>
    </row>
    <row r="28" spans="1:8" ht="39.950000000000003" customHeight="1" x14ac:dyDescent="0.15">
      <c r="A28" s="15"/>
      <c r="B28" s="79" t="s">
        <v>340</v>
      </c>
    </row>
    <row r="29" spans="1:8" s="56" customFormat="1" ht="25.15" customHeight="1" x14ac:dyDescent="0.15">
      <c r="A29" s="41" t="s">
        <v>265</v>
      </c>
      <c r="B29" s="80"/>
    </row>
    <row r="30" spans="1:8" ht="19.899999999999999" customHeight="1" x14ac:dyDescent="0.15">
      <c r="A30" s="81" t="s">
        <v>40</v>
      </c>
      <c r="B30" s="7"/>
    </row>
    <row r="31" spans="1:8" ht="19.899999999999999" customHeight="1" x14ac:dyDescent="0.15">
      <c r="A31" s="82" t="s">
        <v>46</v>
      </c>
      <c r="B31" s="6"/>
    </row>
    <row r="32" spans="1:8" ht="19.899999999999999" customHeight="1" x14ac:dyDescent="0.15">
      <c r="A32" s="81" t="s">
        <v>42</v>
      </c>
      <c r="B32" s="7"/>
    </row>
    <row r="33" spans="1:8" ht="19.899999999999999" customHeight="1" x14ac:dyDescent="0.15">
      <c r="A33" s="82" t="s">
        <v>43</v>
      </c>
      <c r="B33" s="6"/>
    </row>
    <row r="34" spans="1:8" ht="19.899999999999999" customHeight="1" x14ac:dyDescent="0.15">
      <c r="A34" s="82" t="s">
        <v>47</v>
      </c>
      <c r="B34" s="6"/>
    </row>
    <row r="35" spans="1:8" ht="19.899999999999999" customHeight="1" x14ac:dyDescent="0.15">
      <c r="A35" s="46" t="s">
        <v>45</v>
      </c>
      <c r="B35" s="8"/>
      <c r="D35" s="47"/>
    </row>
    <row r="36" spans="1:8" ht="10.5" customHeight="1" x14ac:dyDescent="0.15">
      <c r="A36" s="83"/>
      <c r="B36" s="84"/>
      <c r="C36" s="85"/>
      <c r="D36" s="85"/>
    </row>
    <row r="37" spans="1:8" ht="8.1" customHeight="1" x14ac:dyDescent="0.15">
      <c r="A37" s="83"/>
      <c r="B37" s="86">
        <v>2023</v>
      </c>
      <c r="C37" s="85"/>
      <c r="D37" s="85"/>
    </row>
    <row r="38" spans="1:8" ht="60" customHeight="1" x14ac:dyDescent="0.15">
      <c r="A38" s="71" t="s">
        <v>266</v>
      </c>
      <c r="B38" s="14"/>
      <c r="C38" s="97" t="s">
        <v>508</v>
      </c>
      <c r="D38" s="98"/>
      <c r="E38" s="98"/>
      <c r="F38" s="98"/>
      <c r="G38" s="98"/>
      <c r="H38" s="98"/>
    </row>
    <row r="39" spans="1:8" ht="6.95" customHeight="1" x14ac:dyDescent="0.15">
      <c r="A39" s="87"/>
      <c r="B39" s="87"/>
    </row>
    <row r="40" spans="1:8" ht="6.95" customHeight="1" thickBot="1" x14ac:dyDescent="0.2">
      <c r="A40" s="88"/>
      <c r="B40" s="87"/>
    </row>
    <row r="41" spans="1:8" s="56" customFormat="1" ht="21.75" customHeight="1" thickBot="1" x14ac:dyDescent="0.2">
      <c r="A41" s="91" t="s">
        <v>6</v>
      </c>
      <c r="B41" s="92"/>
    </row>
    <row r="42" spans="1:8" ht="37.15" customHeight="1" x14ac:dyDescent="0.15">
      <c r="A42" s="93" t="str" cm="1">
        <f t="array" aca="1" ref="A42" ca="1">IF(INDIRECT("secret!B3")&lt;20,"必須事項に未記入項目があります。ご提出できません。","")</f>
        <v>必須事項に未記入項目があります。ご提出できません。</v>
      </c>
      <c r="B42" s="93"/>
    </row>
    <row r="43" spans="1:8" x14ac:dyDescent="0.15">
      <c r="A43" s="90" t="s">
        <v>1</v>
      </c>
      <c r="B43" s="90"/>
    </row>
    <row r="44" spans="1:8" x14ac:dyDescent="0.15">
      <c r="A44" s="90" t="s">
        <v>0</v>
      </c>
      <c r="B44" s="90"/>
    </row>
  </sheetData>
  <sheetProtection algorithmName="SHA-512" hashValue="gamKOaqCZhKksEXPI/XvU2c2CrNo6DvxiWojYCgGZfRfp5ER6j1fRYZ/fIzbenLmbQYLPZzsZH4VQh4kpuwYPQ==" saltValue="YYhGZtVagdkHHojPZRTvDA==" spinCount="100000" sheet="1" objects="1" scenarios="1" selectLockedCells="1"/>
  <mergeCells count="11">
    <mergeCell ref="A1:B1"/>
    <mergeCell ref="A2:B2"/>
    <mergeCell ref="A24:B24"/>
    <mergeCell ref="A44:B44"/>
    <mergeCell ref="A43:B43"/>
    <mergeCell ref="A41:B41"/>
    <mergeCell ref="A42:B42"/>
    <mergeCell ref="C3:J4"/>
    <mergeCell ref="C14:M15"/>
    <mergeCell ref="C6:L6"/>
    <mergeCell ref="C38:H38"/>
  </mergeCells>
  <phoneticPr fontId="2"/>
  <conditionalFormatting sqref="B11">
    <cfRule type="expression" dxfId="6" priority="7">
      <formula>$A$11&lt;&gt;1</formula>
    </cfRule>
  </conditionalFormatting>
  <conditionalFormatting sqref="B12:B13">
    <cfRule type="expression" dxfId="5" priority="3">
      <formula>$A$11&gt;1</formula>
    </cfRule>
    <cfRule type="cellIs" dxfId="4" priority="5" operator="equal">
      <formula>"自動で反映されます"</formula>
    </cfRule>
  </conditionalFormatting>
  <conditionalFormatting sqref="B13">
    <cfRule type="containsText" dxfId="3" priority="14" operator="containsText" text="検査名">
      <formula>NOT(ISERROR(SEARCH("検査名",B13)))</formula>
    </cfRule>
  </conditionalFormatting>
  <conditionalFormatting sqref="B14">
    <cfRule type="expression" dxfId="2" priority="1">
      <formula>$B$15="希望なし"</formula>
    </cfRule>
    <cfRule type="expression" dxfId="1" priority="2">
      <formula>$B$15="希望あり"</formula>
    </cfRule>
  </conditionalFormatting>
  <dataValidations count="8">
    <dataValidation type="textLength" imeMode="halfAlpha" operator="lessThanOrEqual" allowBlank="1" showInputMessage="1" showErrorMessage="1" errorTitle="郵便番号" error="住所は下段に入力してください。" sqref="B20 B32" xr:uid="{00000000-0002-0000-0000-000001000000}">
      <formula1>9</formula1>
    </dataValidation>
    <dataValidation type="list" allowBlank="1" showInputMessage="1" showErrorMessage="1" sqref="B15" xr:uid="{00000000-0002-0000-0000-000004000000}">
      <formula1>"希望あり,希望なし"</formula1>
    </dataValidation>
    <dataValidation type="whole" operator="greaterThanOrEqual" allowBlank="1" showInputMessage="1" showErrorMessage="1" errorTitle="年齢" error="整数で入力してください。" sqref="B9" xr:uid="{F0E79962-3561-4860-A79A-C4915D7817E0}">
      <formula1>0</formula1>
    </dataValidation>
    <dataValidation operator="greaterThanOrEqual" allowBlank="1" showInputMessage="1" showErrorMessage="1" errorTitle="依頼年月日" error="西暦（yyyy/mm/dd）で入力してください。" sqref="B8" xr:uid="{FD63443B-11D5-4DE5-9607-9C5EFAD92C91}"/>
    <dataValidation type="textLength" imeMode="disabled" showInputMessage="1" showErrorMessage="1" errorTitle="桁数" error="4-10桁でお願いします" sqref="B6" xr:uid="{F052FB25-1EA7-436D-B304-B17986133A1F}">
      <formula1>4</formula1>
      <formula2>10</formula2>
    </dataValidation>
    <dataValidation imeMode="disabled" allowBlank="1" showInputMessage="1" showErrorMessage="1" sqref="B35 B23" xr:uid="{6D03E28C-5AE2-428D-8053-AA1635EC4F09}"/>
    <dataValidation type="list" operator="greaterThanOrEqual" allowBlank="1" showInputMessage="1" showErrorMessage="1" errorTitle="依頼年月日" error="西暦（yyyy/mm/dd）で入力してください。" sqref="B7" xr:uid="{1A2B9CAF-B6CA-4414-ACC0-69686D600293}">
      <formula1>"厳密に検査はしていないがおそらくXX,厳密に検査はしていないがおそらくXY,XX,XY,XO,XXX,XXY,XYY,"</formula1>
    </dataValidation>
    <dataValidation allowBlank="1" showInputMessage="1" showErrorMessage="1" error="セル右端の▼をクリックして、ドロップダウンリストから選択してください。" sqref="B11:B12" xr:uid="{B2AF5A1C-60E6-4055-A9EF-0882321FD91B}"/>
  </dataValidations>
  <printOptions horizontalCentered="1" verticalCentered="1"/>
  <pageMargins left="0.37" right="0.23622047244094491" top="0.28999999999999998" bottom="0.32" header="0.31496062992125984" footer="0.31496062992125984"/>
  <pageSetup paperSize="9" scale="75"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076" r:id="rId4" name="Check Box 4">
              <controlPr defaultSize="0" autoFill="0" autoLine="0" autoPict="0">
                <anchor moveWithCells="1">
                  <from>
                    <xdr:col>0</xdr:col>
                    <xdr:colOff>1828800</xdr:colOff>
                    <xdr:row>25</xdr:row>
                    <xdr:rowOff>104775</xdr:rowOff>
                  </from>
                  <to>
                    <xdr:col>0</xdr:col>
                    <xdr:colOff>2209800</xdr:colOff>
                    <xdr:row>25</xdr:row>
                    <xdr:rowOff>371475</xdr:rowOff>
                  </to>
                </anchor>
              </controlPr>
            </control>
          </mc:Choice>
        </mc:AlternateContent>
        <mc:AlternateContent xmlns:mc="http://schemas.openxmlformats.org/markup-compatibility/2006">
          <mc:Choice Requires="x14">
            <control shapeId="3077" r:id="rId5" name="Check Box 5">
              <controlPr defaultSize="0" autoFill="0" autoLine="0" autoPict="0">
                <anchor moveWithCells="1">
                  <from>
                    <xdr:col>0</xdr:col>
                    <xdr:colOff>1828800</xdr:colOff>
                    <xdr:row>26</xdr:row>
                    <xdr:rowOff>104775</xdr:rowOff>
                  </from>
                  <to>
                    <xdr:col>0</xdr:col>
                    <xdr:colOff>2209800</xdr:colOff>
                    <xdr:row>26</xdr:row>
                    <xdr:rowOff>371475</xdr:rowOff>
                  </to>
                </anchor>
              </controlPr>
            </control>
          </mc:Choice>
        </mc:AlternateContent>
        <mc:AlternateContent xmlns:mc="http://schemas.openxmlformats.org/markup-compatibility/2006">
          <mc:Choice Requires="x14">
            <control shapeId="3078" r:id="rId6" name="Check Box 6">
              <controlPr defaultSize="0" autoFill="0" autoLine="0" autoPict="0">
                <anchor moveWithCells="1">
                  <from>
                    <xdr:col>0</xdr:col>
                    <xdr:colOff>1828800</xdr:colOff>
                    <xdr:row>27</xdr:row>
                    <xdr:rowOff>104775</xdr:rowOff>
                  </from>
                  <to>
                    <xdr:col>0</xdr:col>
                    <xdr:colOff>2209800</xdr:colOff>
                    <xdr:row>27</xdr:row>
                    <xdr:rowOff>371475</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8" id="{E7D839A6-3FE8-4E21-8BE1-76785391EF07}">
            <xm:f>secret!$D$30=0</xm:f>
            <x14:dxf>
              <font>
                <color theme="0"/>
              </font>
            </x14:dxf>
          </x14:cfRule>
          <xm:sqref>B5</xm:sqref>
        </x14:conditionalFormatting>
        <x14:conditionalFormatting xmlns:xm="http://schemas.microsoft.com/office/excel/2006/main">
          <x14:cfRule type="expression" priority="9" id="{BF781FE1-510C-4C6B-A698-A74B8449DF06}">
            <xm:f>secret!$D$30&gt;=1</xm:f>
            <x14:dxf>
              <font>
                <color auto="1"/>
              </font>
              <fill>
                <patternFill>
                  <bgColor rgb="FFFF0000"/>
                </patternFill>
              </fill>
            </x14:dxf>
          </x14:cfRule>
          <xm:sqref>B6</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42D07B-8679-4F70-A09C-592B558E9822}">
  <sheetPr codeName="Sheet3"/>
  <dimension ref="A1:J130"/>
  <sheetViews>
    <sheetView topLeftCell="C1" zoomScale="90" zoomScaleNormal="90" workbookViewId="0">
      <pane ySplit="1" topLeftCell="A19" activePane="bottomLeft" state="frozen"/>
      <selection pane="bottomLeft" activeCell="I21" sqref="I21"/>
    </sheetView>
  </sheetViews>
  <sheetFormatPr defaultColWidth="9" defaultRowHeight="24" x14ac:dyDescent="0.15"/>
  <cols>
    <col min="1" max="1" width="9" style="36"/>
    <col min="2" max="2" width="53.125" style="1" bestFit="1" customWidth="1"/>
    <col min="3" max="3" width="64.5" style="24" bestFit="1" customWidth="1"/>
    <col min="4" max="4" width="20.125" style="1" customWidth="1"/>
    <col min="5" max="5" width="70" style="1" customWidth="1"/>
    <col min="6" max="6" width="57.25" style="1" customWidth="1"/>
    <col min="7" max="7" width="9" style="20"/>
    <col min="8" max="8" width="9.25" style="20" customWidth="1"/>
    <col min="9" max="10" width="9" style="20"/>
    <col min="11" max="12" width="9" style="1"/>
    <col min="13" max="13" width="10" style="1" customWidth="1"/>
    <col min="14" max="16384" width="9" style="1"/>
  </cols>
  <sheetData>
    <row r="1" spans="1:10" ht="30" customHeight="1" thickBot="1" x14ac:dyDescent="0.2">
      <c r="A1" s="33" t="s">
        <v>335</v>
      </c>
      <c r="B1" s="17" t="s">
        <v>141</v>
      </c>
      <c r="C1" s="18" t="s">
        <v>2</v>
      </c>
      <c r="D1" s="17" t="s">
        <v>3</v>
      </c>
      <c r="E1" s="17" t="s">
        <v>4</v>
      </c>
      <c r="F1" s="19" t="s">
        <v>808</v>
      </c>
    </row>
    <row r="2" spans="1:10" ht="33" customHeight="1" x14ac:dyDescent="0.15">
      <c r="A2" s="34" t="s">
        <v>807</v>
      </c>
      <c r="B2" s="21" t="s">
        <v>343</v>
      </c>
      <c r="C2" s="22" t="s">
        <v>53</v>
      </c>
      <c r="D2" s="21" t="s">
        <v>54</v>
      </c>
      <c r="E2" s="21" t="s">
        <v>55</v>
      </c>
      <c r="F2" s="23" t="s">
        <v>56</v>
      </c>
      <c r="G2" s="20" t="s">
        <v>812</v>
      </c>
      <c r="I2" s="20" t="s">
        <v>528</v>
      </c>
      <c r="J2" s="20" t="s">
        <v>529</v>
      </c>
    </row>
    <row r="3" spans="1:10" ht="33" customHeight="1" x14ac:dyDescent="0.15">
      <c r="A3" s="16"/>
      <c r="B3" s="1" t="s">
        <v>345</v>
      </c>
      <c r="C3" s="24" t="s">
        <v>57</v>
      </c>
      <c r="D3" s="1" t="s">
        <v>58</v>
      </c>
      <c r="E3" s="1" t="s">
        <v>59</v>
      </c>
      <c r="F3" s="25" t="s">
        <v>56</v>
      </c>
      <c r="G3" s="20" t="s">
        <v>813</v>
      </c>
      <c r="H3" s="20" t="s">
        <v>269</v>
      </c>
      <c r="I3" s="20" t="s">
        <v>530</v>
      </c>
      <c r="J3" s="20" t="s">
        <v>531</v>
      </c>
    </row>
    <row r="4" spans="1:10" ht="33" customHeight="1" x14ac:dyDescent="0.15">
      <c r="A4" s="16"/>
      <c r="B4" s="1" t="s">
        <v>344</v>
      </c>
      <c r="C4" s="24" t="s">
        <v>191</v>
      </c>
      <c r="D4" s="1" t="s">
        <v>192</v>
      </c>
      <c r="E4" s="1" t="s">
        <v>193</v>
      </c>
      <c r="F4" s="25" t="s">
        <v>56</v>
      </c>
      <c r="G4" s="20" t="s">
        <v>814</v>
      </c>
      <c r="I4" s="20" t="s">
        <v>532</v>
      </c>
      <c r="J4" s="20" t="s">
        <v>533</v>
      </c>
    </row>
    <row r="5" spans="1:10" ht="33" customHeight="1" x14ac:dyDescent="0.15">
      <c r="A5" s="16"/>
      <c r="B5" s="1" t="s">
        <v>346</v>
      </c>
      <c r="C5" s="24" t="s">
        <v>60</v>
      </c>
      <c r="D5" s="1" t="s">
        <v>61</v>
      </c>
      <c r="E5" s="1" t="s">
        <v>62</v>
      </c>
      <c r="F5" s="25" t="s">
        <v>56</v>
      </c>
      <c r="G5" s="20" t="s">
        <v>815</v>
      </c>
      <c r="H5" s="20" t="s">
        <v>270</v>
      </c>
      <c r="I5" s="20" t="s">
        <v>534</v>
      </c>
      <c r="J5" s="20" t="s">
        <v>535</v>
      </c>
    </row>
    <row r="6" spans="1:10" ht="33" customHeight="1" x14ac:dyDescent="0.15">
      <c r="A6" s="16"/>
      <c r="B6" s="1" t="s">
        <v>347</v>
      </c>
      <c r="C6" s="24" t="s">
        <v>63</v>
      </c>
      <c r="D6" s="1" t="s">
        <v>749</v>
      </c>
      <c r="E6" s="1" t="s">
        <v>750</v>
      </c>
      <c r="F6" s="25" t="s">
        <v>56</v>
      </c>
      <c r="G6" s="20" t="s">
        <v>816</v>
      </c>
      <c r="I6" s="20" t="s">
        <v>753</v>
      </c>
      <c r="J6" s="20" t="s">
        <v>536</v>
      </c>
    </row>
    <row r="7" spans="1:10" ht="33" customHeight="1" x14ac:dyDescent="0.15">
      <c r="A7" s="16" t="s">
        <v>807</v>
      </c>
      <c r="B7" s="1" t="s">
        <v>348</v>
      </c>
      <c r="C7" s="24" t="s">
        <v>64</v>
      </c>
      <c r="D7" s="1" t="s">
        <v>751</v>
      </c>
      <c r="E7" s="1" t="s">
        <v>752</v>
      </c>
      <c r="F7" s="25" t="s">
        <v>56</v>
      </c>
      <c r="G7" s="20" t="s">
        <v>817</v>
      </c>
      <c r="I7" s="20" t="s">
        <v>754</v>
      </c>
      <c r="J7" s="20" t="s">
        <v>537</v>
      </c>
    </row>
    <row r="8" spans="1:10" ht="33" customHeight="1" x14ac:dyDescent="0.15">
      <c r="A8" s="16"/>
      <c r="B8" s="1" t="s">
        <v>349</v>
      </c>
      <c r="C8" s="24" t="s">
        <v>65</v>
      </c>
      <c r="D8" s="1" t="s">
        <v>788</v>
      </c>
      <c r="E8" s="1" t="s">
        <v>789</v>
      </c>
      <c r="F8" s="25" t="s">
        <v>56</v>
      </c>
      <c r="G8" s="20" t="s">
        <v>818</v>
      </c>
      <c r="I8" s="20" t="s">
        <v>790</v>
      </c>
      <c r="J8" s="20" t="s">
        <v>538</v>
      </c>
    </row>
    <row r="9" spans="1:10" ht="33" customHeight="1" x14ac:dyDescent="0.15">
      <c r="A9" s="16"/>
      <c r="B9" s="1" t="s">
        <v>350</v>
      </c>
      <c r="C9" s="24" t="s">
        <v>66</v>
      </c>
      <c r="D9" s="1" t="s">
        <v>67</v>
      </c>
      <c r="E9" s="1" t="s">
        <v>68</v>
      </c>
      <c r="F9" s="25" t="s">
        <v>56</v>
      </c>
      <c r="G9" s="20" t="s">
        <v>819</v>
      </c>
      <c r="I9" s="20" t="s">
        <v>539</v>
      </c>
      <c r="J9" s="20" t="s">
        <v>540</v>
      </c>
    </row>
    <row r="10" spans="1:10" ht="33" customHeight="1" x14ac:dyDescent="0.15">
      <c r="A10" s="16"/>
      <c r="B10" s="1" t="s">
        <v>351</v>
      </c>
      <c r="C10" s="24" t="s">
        <v>69</v>
      </c>
      <c r="D10" s="1" t="s">
        <v>321</v>
      </c>
      <c r="E10" s="1" t="s">
        <v>322</v>
      </c>
      <c r="F10" s="25" t="s">
        <v>56</v>
      </c>
      <c r="G10" s="20" t="s">
        <v>820</v>
      </c>
      <c r="I10" s="20" t="s">
        <v>541</v>
      </c>
      <c r="J10" s="20" t="s">
        <v>542</v>
      </c>
    </row>
    <row r="11" spans="1:10" ht="33" customHeight="1" x14ac:dyDescent="0.15">
      <c r="A11" s="16"/>
      <c r="B11" s="1" t="s">
        <v>352</v>
      </c>
      <c r="C11" s="24" t="s">
        <v>70</v>
      </c>
      <c r="D11" s="1" t="s">
        <v>71</v>
      </c>
      <c r="E11" s="1" t="s">
        <v>72</v>
      </c>
      <c r="F11" s="25" t="s">
        <v>56</v>
      </c>
      <c r="G11" s="20" t="s">
        <v>821</v>
      </c>
      <c r="I11" s="20" t="s">
        <v>543</v>
      </c>
      <c r="J11" s="20" t="s">
        <v>544</v>
      </c>
    </row>
    <row r="12" spans="1:10" ht="33" customHeight="1" x14ac:dyDescent="0.15">
      <c r="A12" s="16"/>
      <c r="B12" s="1" t="s">
        <v>353</v>
      </c>
      <c r="C12" s="24" t="s">
        <v>207</v>
      </c>
      <c r="D12" s="1" t="s">
        <v>326</v>
      </c>
      <c r="E12" s="1" t="s">
        <v>327</v>
      </c>
      <c r="F12" s="25" t="s">
        <v>56</v>
      </c>
      <c r="G12" s="20" t="s">
        <v>822</v>
      </c>
      <c r="H12" s="20" t="s">
        <v>765</v>
      </c>
      <c r="I12" s="20" t="s">
        <v>545</v>
      </c>
      <c r="J12" s="20" t="s">
        <v>546</v>
      </c>
    </row>
    <row r="13" spans="1:10" ht="33" customHeight="1" x14ac:dyDescent="0.15">
      <c r="A13" s="16"/>
      <c r="B13" s="1" t="s">
        <v>354</v>
      </c>
      <c r="C13" s="24" t="s">
        <v>73</v>
      </c>
      <c r="D13" s="1" t="s">
        <v>74</v>
      </c>
      <c r="E13" s="1" t="s">
        <v>75</v>
      </c>
      <c r="F13" s="25" t="s">
        <v>56</v>
      </c>
      <c r="G13" s="20" t="s">
        <v>823</v>
      </c>
      <c r="I13" s="20" t="s">
        <v>547</v>
      </c>
      <c r="J13" s="20" t="s">
        <v>548</v>
      </c>
    </row>
    <row r="14" spans="1:10" ht="33" customHeight="1" x14ac:dyDescent="0.15">
      <c r="A14" s="16"/>
      <c r="B14" s="1" t="s">
        <v>355</v>
      </c>
      <c r="C14" s="24" t="s">
        <v>5</v>
      </c>
      <c r="D14" s="1" t="s">
        <v>152</v>
      </c>
      <c r="E14" s="1" t="s">
        <v>153</v>
      </c>
      <c r="F14" s="25" t="s">
        <v>56</v>
      </c>
      <c r="G14" s="20" t="s">
        <v>824</v>
      </c>
      <c r="I14" s="20" t="s">
        <v>549</v>
      </c>
      <c r="J14" s="20" t="s">
        <v>550</v>
      </c>
    </row>
    <row r="15" spans="1:10" ht="33" customHeight="1" x14ac:dyDescent="0.15">
      <c r="A15" s="16"/>
      <c r="B15" s="1" t="s">
        <v>356</v>
      </c>
      <c r="C15" s="24" t="s">
        <v>76</v>
      </c>
      <c r="D15" s="1" t="s">
        <v>77</v>
      </c>
      <c r="E15" s="1" t="s">
        <v>78</v>
      </c>
      <c r="F15" s="25" t="s">
        <v>56</v>
      </c>
      <c r="G15" s="20" t="s">
        <v>825</v>
      </c>
      <c r="I15" s="20" t="s">
        <v>551</v>
      </c>
      <c r="J15" s="20" t="s">
        <v>552</v>
      </c>
    </row>
    <row r="16" spans="1:10" ht="33" customHeight="1" x14ac:dyDescent="0.15">
      <c r="A16" s="16"/>
      <c r="B16" s="1" t="s">
        <v>357</v>
      </c>
      <c r="C16" s="24" t="s">
        <v>79</v>
      </c>
      <c r="D16" s="1" t="s">
        <v>80</v>
      </c>
      <c r="E16" s="1" t="s">
        <v>81</v>
      </c>
      <c r="F16" s="25" t="s">
        <v>56</v>
      </c>
      <c r="G16" s="20" t="s">
        <v>826</v>
      </c>
      <c r="I16" s="20" t="s">
        <v>553</v>
      </c>
      <c r="J16" s="20" t="s">
        <v>554</v>
      </c>
    </row>
    <row r="17" spans="1:10" ht="33" customHeight="1" x14ac:dyDescent="0.15">
      <c r="A17" s="16"/>
      <c r="B17" s="1" t="s">
        <v>358</v>
      </c>
      <c r="C17" s="24" t="s">
        <v>82</v>
      </c>
      <c r="D17" s="1" t="s">
        <v>83</v>
      </c>
      <c r="E17" s="1" t="s">
        <v>84</v>
      </c>
      <c r="F17" s="25" t="s">
        <v>56</v>
      </c>
      <c r="G17" s="20" t="s">
        <v>827</v>
      </c>
      <c r="I17" s="20" t="s">
        <v>555</v>
      </c>
      <c r="J17" s="20" t="s">
        <v>556</v>
      </c>
    </row>
    <row r="18" spans="1:10" ht="33" customHeight="1" x14ac:dyDescent="0.15">
      <c r="A18" s="16"/>
      <c r="B18" s="1" t="s">
        <v>359</v>
      </c>
      <c r="C18" s="24" t="s">
        <v>85</v>
      </c>
      <c r="D18" s="1" t="s">
        <v>86</v>
      </c>
      <c r="E18" s="1" t="s">
        <v>272</v>
      </c>
      <c r="F18" s="25" t="s">
        <v>56</v>
      </c>
      <c r="G18" s="20" t="s">
        <v>828</v>
      </c>
      <c r="H18" s="20" t="s">
        <v>766</v>
      </c>
      <c r="I18" s="20" t="s">
        <v>557</v>
      </c>
      <c r="J18" s="20" t="s">
        <v>558</v>
      </c>
    </row>
    <row r="19" spans="1:10" ht="33" customHeight="1" x14ac:dyDescent="0.15">
      <c r="A19" s="16"/>
      <c r="B19" s="1" t="s">
        <v>360</v>
      </c>
      <c r="C19" s="24" t="s">
        <v>87</v>
      </c>
      <c r="D19" s="1" t="s">
        <v>88</v>
      </c>
      <c r="E19" s="1" t="s">
        <v>89</v>
      </c>
      <c r="F19" s="25" t="s">
        <v>56</v>
      </c>
      <c r="G19" s="20" t="s">
        <v>829</v>
      </c>
      <c r="I19" s="20" t="s">
        <v>559</v>
      </c>
      <c r="J19" s="20" t="s">
        <v>560</v>
      </c>
    </row>
    <row r="20" spans="1:10" ht="33" customHeight="1" x14ac:dyDescent="0.15">
      <c r="A20" s="16"/>
      <c r="B20" s="1" t="s">
        <v>361</v>
      </c>
      <c r="C20" s="24" t="s">
        <v>90</v>
      </c>
      <c r="D20" s="1" t="s">
        <v>91</v>
      </c>
      <c r="E20" s="1" t="s">
        <v>92</v>
      </c>
      <c r="F20" s="25" t="s">
        <v>56</v>
      </c>
      <c r="G20" s="20" t="s">
        <v>830</v>
      </c>
      <c r="I20" s="20" t="s">
        <v>561</v>
      </c>
      <c r="J20" s="20" t="s">
        <v>562</v>
      </c>
    </row>
    <row r="21" spans="1:10" ht="33" customHeight="1" x14ac:dyDescent="0.15">
      <c r="A21" s="16" t="s">
        <v>807</v>
      </c>
      <c r="B21" s="1" t="s">
        <v>362</v>
      </c>
      <c r="C21" s="24" t="s">
        <v>93</v>
      </c>
      <c r="D21" s="1" t="s">
        <v>945</v>
      </c>
      <c r="E21" s="1" t="s">
        <v>981</v>
      </c>
      <c r="F21" s="25" t="s">
        <v>56</v>
      </c>
      <c r="G21" s="20" t="s">
        <v>982</v>
      </c>
      <c r="I21" s="20" t="s">
        <v>983</v>
      </c>
      <c r="J21" s="20" t="s">
        <v>563</v>
      </c>
    </row>
    <row r="22" spans="1:10" ht="33" customHeight="1" x14ac:dyDescent="0.15">
      <c r="A22" s="16"/>
      <c r="B22" s="1" t="s">
        <v>363</v>
      </c>
      <c r="C22" s="24" t="s">
        <v>94</v>
      </c>
      <c r="D22" s="1" t="s">
        <v>95</v>
      </c>
      <c r="E22" s="1" t="s">
        <v>96</v>
      </c>
      <c r="F22" s="25" t="s">
        <v>56</v>
      </c>
      <c r="G22" s="20" t="s">
        <v>831</v>
      </c>
      <c r="I22" s="20" t="s">
        <v>564</v>
      </c>
      <c r="J22" s="20" t="s">
        <v>565</v>
      </c>
    </row>
    <row r="23" spans="1:10" ht="33" customHeight="1" x14ac:dyDescent="0.15">
      <c r="A23" s="16"/>
      <c r="B23" s="1" t="s">
        <v>455</v>
      </c>
      <c r="C23" s="24" t="s">
        <v>452</v>
      </c>
      <c r="D23" s="1" t="s">
        <v>453</v>
      </c>
      <c r="E23" s="1" t="s">
        <v>454</v>
      </c>
      <c r="F23" s="25" t="s">
        <v>56</v>
      </c>
      <c r="G23" s="20" t="s">
        <v>832</v>
      </c>
      <c r="I23" s="20" t="s">
        <v>566</v>
      </c>
      <c r="J23" s="20" t="s">
        <v>567</v>
      </c>
    </row>
    <row r="24" spans="1:10" ht="33" customHeight="1" x14ac:dyDescent="0.15">
      <c r="A24" s="16"/>
      <c r="B24" s="1" t="s">
        <v>364</v>
      </c>
      <c r="C24" s="24" t="s">
        <v>97</v>
      </c>
      <c r="D24" s="1" t="s">
        <v>98</v>
      </c>
      <c r="E24" s="1" t="s">
        <v>99</v>
      </c>
      <c r="F24" s="25" t="s">
        <v>56</v>
      </c>
      <c r="G24" s="20" t="s">
        <v>833</v>
      </c>
      <c r="I24" s="20" t="s">
        <v>568</v>
      </c>
      <c r="J24" s="20" t="s">
        <v>569</v>
      </c>
    </row>
    <row r="25" spans="1:10" ht="33" customHeight="1" x14ac:dyDescent="0.15">
      <c r="A25" s="16"/>
      <c r="B25" s="1" t="s">
        <v>365</v>
      </c>
      <c r="C25" s="24" t="s">
        <v>100</v>
      </c>
      <c r="D25" s="1" t="s">
        <v>101</v>
      </c>
      <c r="E25" s="1" t="s">
        <v>284</v>
      </c>
      <c r="F25" s="25" t="s">
        <v>56</v>
      </c>
      <c r="G25" s="20" t="s">
        <v>834</v>
      </c>
      <c r="I25" s="20" t="s">
        <v>570</v>
      </c>
      <c r="J25" s="20" t="s">
        <v>571</v>
      </c>
    </row>
    <row r="26" spans="1:10" ht="33" customHeight="1" x14ac:dyDescent="0.15">
      <c r="A26" s="16"/>
      <c r="B26" s="1" t="s">
        <v>959</v>
      </c>
      <c r="C26" s="24" t="s">
        <v>950</v>
      </c>
      <c r="D26" s="1" t="s">
        <v>102</v>
      </c>
      <c r="E26" s="1" t="s">
        <v>103</v>
      </c>
      <c r="F26" s="25" t="s">
        <v>56</v>
      </c>
      <c r="G26" s="20" t="s">
        <v>835</v>
      </c>
      <c r="I26" s="20" t="s">
        <v>572</v>
      </c>
      <c r="J26" s="20" t="s">
        <v>960</v>
      </c>
    </row>
    <row r="27" spans="1:10" ht="33" customHeight="1" x14ac:dyDescent="0.15">
      <c r="A27" s="16"/>
      <c r="B27" s="1" t="s">
        <v>366</v>
      </c>
      <c r="C27" s="24" t="s">
        <v>104</v>
      </c>
      <c r="D27" s="1" t="s">
        <v>105</v>
      </c>
      <c r="E27" s="1" t="s">
        <v>106</v>
      </c>
      <c r="F27" s="25" t="s">
        <v>56</v>
      </c>
      <c r="G27" s="20" t="s">
        <v>836</v>
      </c>
      <c r="H27" s="20" t="s">
        <v>271</v>
      </c>
      <c r="I27" s="20" t="s">
        <v>573</v>
      </c>
      <c r="J27" s="20" t="s">
        <v>574</v>
      </c>
    </row>
    <row r="28" spans="1:10" ht="33" customHeight="1" x14ac:dyDescent="0.15">
      <c r="A28" s="16"/>
      <c r="B28" s="1" t="s">
        <v>367</v>
      </c>
      <c r="C28" s="24" t="s">
        <v>107</v>
      </c>
      <c r="D28" s="1" t="s">
        <v>108</v>
      </c>
      <c r="E28" s="1" t="s">
        <v>109</v>
      </c>
      <c r="F28" s="25" t="s">
        <v>56</v>
      </c>
      <c r="G28" s="20" t="s">
        <v>837</v>
      </c>
      <c r="I28" s="20" t="s">
        <v>575</v>
      </c>
      <c r="J28" s="20" t="s">
        <v>576</v>
      </c>
    </row>
    <row r="29" spans="1:10" ht="33" customHeight="1" x14ac:dyDescent="0.15">
      <c r="A29" s="16"/>
      <c r="B29" s="1" t="s">
        <v>458</v>
      </c>
      <c r="C29" s="24" t="s">
        <v>110</v>
      </c>
      <c r="D29" s="1" t="s">
        <v>456</v>
      </c>
      <c r="E29" s="1" t="s">
        <v>457</v>
      </c>
      <c r="F29" s="25" t="s">
        <v>56</v>
      </c>
      <c r="G29" s="20" t="s">
        <v>838</v>
      </c>
      <c r="I29" s="20" t="s">
        <v>577</v>
      </c>
      <c r="J29" s="20" t="s">
        <v>578</v>
      </c>
    </row>
    <row r="30" spans="1:10" ht="33" customHeight="1" x14ac:dyDescent="0.15">
      <c r="A30" s="16"/>
      <c r="B30" s="1" t="s">
        <v>368</v>
      </c>
      <c r="C30" s="24" t="s">
        <v>111</v>
      </c>
      <c r="D30" s="1" t="s">
        <v>112</v>
      </c>
      <c r="E30" s="1" t="s">
        <v>113</v>
      </c>
      <c r="F30" s="25" t="s">
        <v>56</v>
      </c>
      <c r="G30" s="20" t="s">
        <v>839</v>
      </c>
      <c r="I30" s="20" t="s">
        <v>579</v>
      </c>
      <c r="J30" s="20" t="s">
        <v>580</v>
      </c>
    </row>
    <row r="31" spans="1:10" ht="33" customHeight="1" x14ac:dyDescent="0.15">
      <c r="A31" s="16"/>
      <c r="B31" s="1" t="s">
        <v>369</v>
      </c>
      <c r="C31" s="24" t="s">
        <v>114</v>
      </c>
      <c r="D31" s="1" t="s">
        <v>115</v>
      </c>
      <c r="E31" s="1" t="s">
        <v>116</v>
      </c>
      <c r="F31" s="25" t="s">
        <v>56</v>
      </c>
      <c r="G31" s="20" t="s">
        <v>840</v>
      </c>
      <c r="I31" s="20" t="s">
        <v>581</v>
      </c>
      <c r="J31" s="20" t="s">
        <v>582</v>
      </c>
    </row>
    <row r="32" spans="1:10" ht="33" customHeight="1" x14ac:dyDescent="0.15">
      <c r="A32" s="16"/>
      <c r="B32" s="1" t="s">
        <v>961</v>
      </c>
      <c r="C32" s="24" t="s">
        <v>951</v>
      </c>
      <c r="D32" s="1" t="s">
        <v>117</v>
      </c>
      <c r="E32" s="1" t="s">
        <v>118</v>
      </c>
      <c r="F32" s="25" t="s">
        <v>56</v>
      </c>
      <c r="G32" s="20" t="s">
        <v>841</v>
      </c>
      <c r="I32" s="20" t="s">
        <v>583</v>
      </c>
      <c r="J32" s="20" t="s">
        <v>962</v>
      </c>
    </row>
    <row r="33" spans="1:10" ht="33" customHeight="1" x14ac:dyDescent="0.15">
      <c r="A33" s="16"/>
      <c r="B33" s="1" t="s">
        <v>370</v>
      </c>
      <c r="C33" s="24" t="s">
        <v>119</v>
      </c>
      <c r="D33" s="1" t="s">
        <v>120</v>
      </c>
      <c r="E33" s="1" t="s">
        <v>121</v>
      </c>
      <c r="F33" s="25" t="s">
        <v>56</v>
      </c>
      <c r="G33" s="20" t="s">
        <v>842</v>
      </c>
      <c r="I33" s="20" t="s">
        <v>584</v>
      </c>
      <c r="J33" s="20" t="s">
        <v>585</v>
      </c>
    </row>
    <row r="34" spans="1:10" ht="33" customHeight="1" x14ac:dyDescent="0.15">
      <c r="A34" s="16"/>
      <c r="B34" s="1" t="s">
        <v>371</v>
      </c>
      <c r="C34" s="24" t="s">
        <v>122</v>
      </c>
      <c r="D34" s="1" t="s">
        <v>123</v>
      </c>
      <c r="E34" s="1" t="s">
        <v>124</v>
      </c>
      <c r="F34" s="25" t="s">
        <v>56</v>
      </c>
      <c r="G34" s="20" t="s">
        <v>843</v>
      </c>
      <c r="I34" s="20" t="s">
        <v>586</v>
      </c>
      <c r="J34" s="20" t="s">
        <v>587</v>
      </c>
    </row>
    <row r="35" spans="1:10" ht="33" customHeight="1" x14ac:dyDescent="0.15">
      <c r="A35" s="16"/>
      <c r="B35" s="1" t="s">
        <v>372</v>
      </c>
      <c r="C35" s="24" t="s">
        <v>125</v>
      </c>
      <c r="D35" s="1" t="s">
        <v>126</v>
      </c>
      <c r="E35" s="1" t="s">
        <v>127</v>
      </c>
      <c r="F35" s="25" t="s">
        <v>56</v>
      </c>
      <c r="G35" s="20" t="s">
        <v>844</v>
      </c>
      <c r="I35" s="20" t="s">
        <v>588</v>
      </c>
      <c r="J35" s="20" t="s">
        <v>589</v>
      </c>
    </row>
    <row r="36" spans="1:10" ht="33" customHeight="1" x14ac:dyDescent="0.15">
      <c r="A36" s="16"/>
      <c r="B36" s="1" t="s">
        <v>373</v>
      </c>
      <c r="C36" s="24" t="s">
        <v>128</v>
      </c>
      <c r="D36" s="1" t="s">
        <v>129</v>
      </c>
      <c r="E36" s="1" t="s">
        <v>130</v>
      </c>
      <c r="F36" s="25" t="s">
        <v>56</v>
      </c>
      <c r="G36" s="20" t="s">
        <v>845</v>
      </c>
      <c r="I36" s="20" t="s">
        <v>590</v>
      </c>
      <c r="J36" s="20" t="s">
        <v>591</v>
      </c>
    </row>
    <row r="37" spans="1:10" ht="33" customHeight="1" x14ac:dyDescent="0.15">
      <c r="A37" s="16"/>
      <c r="B37" s="1" t="s">
        <v>963</v>
      </c>
      <c r="C37" s="24" t="s">
        <v>952</v>
      </c>
      <c r="D37" s="1" t="s">
        <v>131</v>
      </c>
      <c r="E37" s="1" t="s">
        <v>132</v>
      </c>
      <c r="F37" s="25" t="s">
        <v>56</v>
      </c>
      <c r="G37" s="20" t="s">
        <v>846</v>
      </c>
      <c r="I37" s="20" t="s">
        <v>592</v>
      </c>
      <c r="J37" s="20" t="s">
        <v>964</v>
      </c>
    </row>
    <row r="38" spans="1:10" ht="33" customHeight="1" x14ac:dyDescent="0.15">
      <c r="A38" s="16"/>
      <c r="B38" s="24" t="s">
        <v>374</v>
      </c>
      <c r="C38" s="24" t="s">
        <v>133</v>
      </c>
      <c r="D38" s="1" t="s">
        <v>134</v>
      </c>
      <c r="E38" s="1" t="s">
        <v>135</v>
      </c>
      <c r="F38" s="25" t="s">
        <v>56</v>
      </c>
      <c r="G38" s="20" t="s">
        <v>847</v>
      </c>
      <c r="I38" s="20" t="s">
        <v>593</v>
      </c>
      <c r="J38" s="20" t="s">
        <v>594</v>
      </c>
    </row>
    <row r="39" spans="1:10" ht="33" customHeight="1" x14ac:dyDescent="0.15">
      <c r="A39" s="16"/>
      <c r="B39" s="1" t="s">
        <v>375</v>
      </c>
      <c r="C39" s="24" t="s">
        <v>136</v>
      </c>
      <c r="D39" s="1" t="s">
        <v>137</v>
      </c>
      <c r="E39" s="1" t="s">
        <v>138</v>
      </c>
      <c r="F39" s="25" t="s">
        <v>56</v>
      </c>
      <c r="G39" s="20" t="s">
        <v>848</v>
      </c>
      <c r="I39" s="20" t="s">
        <v>595</v>
      </c>
      <c r="J39" s="20" t="s">
        <v>596</v>
      </c>
    </row>
    <row r="40" spans="1:10" ht="33" customHeight="1" x14ac:dyDescent="0.15">
      <c r="A40" s="16"/>
      <c r="B40" s="1" t="s">
        <v>965</v>
      </c>
      <c r="C40" s="24" t="s">
        <v>953</v>
      </c>
      <c r="D40" s="1" t="s">
        <v>139</v>
      </c>
      <c r="E40" s="1" t="s">
        <v>140</v>
      </c>
      <c r="F40" s="25" t="s">
        <v>56</v>
      </c>
      <c r="G40" s="20" t="s">
        <v>849</v>
      </c>
      <c r="I40" s="20" t="s">
        <v>597</v>
      </c>
      <c r="J40" s="20" t="s">
        <v>966</v>
      </c>
    </row>
    <row r="41" spans="1:10" ht="33" customHeight="1" x14ac:dyDescent="0.15">
      <c r="A41" s="16"/>
      <c r="B41" s="1" t="s">
        <v>376</v>
      </c>
      <c r="C41" s="24" t="s">
        <v>142</v>
      </c>
      <c r="D41" s="1" t="s">
        <v>143</v>
      </c>
      <c r="E41" s="1" t="s">
        <v>144</v>
      </c>
      <c r="F41" s="25" t="s">
        <v>56</v>
      </c>
      <c r="G41" s="20" t="s">
        <v>850</v>
      </c>
      <c r="I41" s="20" t="s">
        <v>598</v>
      </c>
      <c r="J41" s="20" t="s">
        <v>599</v>
      </c>
    </row>
    <row r="42" spans="1:10" ht="33" customHeight="1" x14ac:dyDescent="0.15">
      <c r="A42" s="16"/>
      <c r="B42" s="1" t="s">
        <v>377</v>
      </c>
      <c r="C42" s="24" t="s">
        <v>145</v>
      </c>
      <c r="D42" s="1" t="s">
        <v>146</v>
      </c>
      <c r="E42" s="1" t="s">
        <v>147</v>
      </c>
      <c r="F42" s="25" t="s">
        <v>56</v>
      </c>
      <c r="G42" s="20" t="s">
        <v>851</v>
      </c>
      <c r="I42" s="20" t="s">
        <v>600</v>
      </c>
      <c r="J42" s="20" t="s">
        <v>601</v>
      </c>
    </row>
    <row r="43" spans="1:10" ht="33" customHeight="1" x14ac:dyDescent="0.15">
      <c r="A43" s="16"/>
      <c r="B43" s="1" t="s">
        <v>378</v>
      </c>
      <c r="C43" s="24" t="s">
        <v>149</v>
      </c>
      <c r="D43" s="1" t="s">
        <v>150</v>
      </c>
      <c r="E43" s="1" t="s">
        <v>151</v>
      </c>
      <c r="F43" s="25" t="s">
        <v>56</v>
      </c>
      <c r="G43" s="20" t="s">
        <v>852</v>
      </c>
      <c r="I43" s="20" t="s">
        <v>602</v>
      </c>
      <c r="J43" s="20" t="s">
        <v>603</v>
      </c>
    </row>
    <row r="44" spans="1:10" ht="33" customHeight="1" x14ac:dyDescent="0.15">
      <c r="A44" s="16"/>
      <c r="B44" s="1" t="s">
        <v>379</v>
      </c>
      <c r="C44" s="24" t="s">
        <v>154</v>
      </c>
      <c r="D44" s="1" t="s">
        <v>155</v>
      </c>
      <c r="E44" s="1" t="s">
        <v>156</v>
      </c>
      <c r="F44" s="25" t="s">
        <v>56</v>
      </c>
      <c r="G44" s="20" t="s">
        <v>853</v>
      </c>
      <c r="I44" s="20" t="s">
        <v>604</v>
      </c>
      <c r="J44" s="20" t="s">
        <v>605</v>
      </c>
    </row>
    <row r="45" spans="1:10" ht="33" customHeight="1" x14ac:dyDescent="0.15">
      <c r="A45" s="16"/>
      <c r="B45" s="1" t="s">
        <v>380</v>
      </c>
      <c r="C45" s="24" t="s">
        <v>157</v>
      </c>
      <c r="D45" s="1" t="s">
        <v>158</v>
      </c>
      <c r="E45" s="1" t="s">
        <v>159</v>
      </c>
      <c r="F45" s="25" t="s">
        <v>56</v>
      </c>
      <c r="G45" s="20" t="s">
        <v>854</v>
      </c>
      <c r="I45" s="20" t="s">
        <v>606</v>
      </c>
      <c r="J45" s="20" t="s">
        <v>607</v>
      </c>
    </row>
    <row r="46" spans="1:10" ht="33" customHeight="1" x14ac:dyDescent="0.15">
      <c r="A46" s="16"/>
      <c r="B46" s="1" t="s">
        <v>381</v>
      </c>
      <c r="C46" s="24" t="s">
        <v>160</v>
      </c>
      <c r="D46" s="1" t="s">
        <v>161</v>
      </c>
      <c r="E46" s="1" t="s">
        <v>162</v>
      </c>
      <c r="F46" s="25" t="s">
        <v>56</v>
      </c>
      <c r="G46" s="20" t="s">
        <v>855</v>
      </c>
      <c r="I46" s="20" t="s">
        <v>608</v>
      </c>
      <c r="J46" s="20" t="s">
        <v>609</v>
      </c>
    </row>
    <row r="47" spans="1:10" ht="33" customHeight="1" x14ac:dyDescent="0.15">
      <c r="A47" s="16"/>
      <c r="B47" s="1" t="s">
        <v>382</v>
      </c>
      <c r="C47" s="24" t="s">
        <v>167</v>
      </c>
      <c r="D47" s="1" t="s">
        <v>168</v>
      </c>
      <c r="E47" s="1" t="s">
        <v>166</v>
      </c>
      <c r="F47" s="25" t="s">
        <v>56</v>
      </c>
      <c r="G47" s="20" t="s">
        <v>856</v>
      </c>
      <c r="I47" s="20" t="s">
        <v>610</v>
      </c>
      <c r="J47" s="20" t="s">
        <v>611</v>
      </c>
    </row>
    <row r="48" spans="1:10" ht="33" customHeight="1" x14ac:dyDescent="0.15">
      <c r="A48" s="16"/>
      <c r="B48" s="1" t="s">
        <v>383</v>
      </c>
      <c r="C48" s="24" t="s">
        <v>273</v>
      </c>
      <c r="D48" s="1" t="s">
        <v>169</v>
      </c>
      <c r="E48" s="1" t="s">
        <v>170</v>
      </c>
      <c r="F48" s="25" t="s">
        <v>56</v>
      </c>
      <c r="G48" s="20" t="s">
        <v>857</v>
      </c>
      <c r="I48" s="20" t="s">
        <v>612</v>
      </c>
      <c r="J48" s="20" t="s">
        <v>613</v>
      </c>
    </row>
    <row r="49" spans="1:10" ht="33" customHeight="1" x14ac:dyDescent="0.15">
      <c r="A49" s="16"/>
      <c r="B49" s="1" t="s">
        <v>384</v>
      </c>
      <c r="C49" s="24" t="s">
        <v>274</v>
      </c>
      <c r="D49" s="1" t="s">
        <v>171</v>
      </c>
      <c r="E49" s="1" t="s">
        <v>172</v>
      </c>
      <c r="F49" s="25" t="s">
        <v>56</v>
      </c>
      <c r="G49" s="20" t="s">
        <v>858</v>
      </c>
      <c r="I49" s="20" t="s">
        <v>614</v>
      </c>
      <c r="J49" s="20" t="s">
        <v>615</v>
      </c>
    </row>
    <row r="50" spans="1:10" ht="33" customHeight="1" x14ac:dyDescent="0.15">
      <c r="A50" s="16"/>
      <c r="B50" s="1" t="s">
        <v>385</v>
      </c>
      <c r="C50" s="24" t="s">
        <v>175</v>
      </c>
      <c r="D50" s="1" t="s">
        <v>176</v>
      </c>
      <c r="E50" s="1" t="s">
        <v>177</v>
      </c>
      <c r="F50" s="25" t="s">
        <v>56</v>
      </c>
      <c r="G50" s="20" t="s">
        <v>859</v>
      </c>
      <c r="I50" s="20" t="s">
        <v>616</v>
      </c>
      <c r="J50" s="20" t="s">
        <v>617</v>
      </c>
    </row>
    <row r="51" spans="1:10" ht="33" customHeight="1" x14ac:dyDescent="0.15">
      <c r="A51" s="16"/>
      <c r="B51" s="1" t="s">
        <v>967</v>
      </c>
      <c r="C51" s="24" t="s">
        <v>954</v>
      </c>
      <c r="D51" s="1" t="s">
        <v>173</v>
      </c>
      <c r="E51" s="1" t="s">
        <v>174</v>
      </c>
      <c r="F51" s="25" t="s">
        <v>56</v>
      </c>
      <c r="G51" s="20" t="s">
        <v>860</v>
      </c>
      <c r="I51" s="20" t="s">
        <v>618</v>
      </c>
      <c r="J51" s="20" t="s">
        <v>954</v>
      </c>
    </row>
    <row r="52" spans="1:10" ht="33" customHeight="1" x14ac:dyDescent="0.15">
      <c r="A52" s="16"/>
      <c r="B52" s="1" t="s">
        <v>386</v>
      </c>
      <c r="C52" s="24" t="s">
        <v>178</v>
      </c>
      <c r="D52" s="1" t="s">
        <v>179</v>
      </c>
      <c r="E52" s="1" t="s">
        <v>180</v>
      </c>
      <c r="F52" s="25" t="s">
        <v>56</v>
      </c>
      <c r="G52" s="20" t="s">
        <v>861</v>
      </c>
      <c r="I52" s="20" t="s">
        <v>619</v>
      </c>
      <c r="J52" s="20" t="s">
        <v>620</v>
      </c>
    </row>
    <row r="53" spans="1:10" ht="33" customHeight="1" x14ac:dyDescent="0.15">
      <c r="A53" s="16"/>
      <c r="B53" s="1" t="s">
        <v>387</v>
      </c>
      <c r="C53" s="24" t="s">
        <v>182</v>
      </c>
      <c r="D53" s="1" t="s">
        <v>183</v>
      </c>
      <c r="E53" s="1" t="s">
        <v>184</v>
      </c>
      <c r="F53" s="25" t="s">
        <v>56</v>
      </c>
      <c r="G53" s="20" t="s">
        <v>862</v>
      </c>
      <c r="I53" s="20" t="s">
        <v>621</v>
      </c>
      <c r="J53" s="20" t="s">
        <v>622</v>
      </c>
    </row>
    <row r="54" spans="1:10" ht="33" customHeight="1" x14ac:dyDescent="0.15">
      <c r="A54" s="16"/>
      <c r="B54" s="1" t="s">
        <v>388</v>
      </c>
      <c r="C54" s="24" t="s">
        <v>185</v>
      </c>
      <c r="D54" s="1" t="s">
        <v>186</v>
      </c>
      <c r="E54" s="1" t="s">
        <v>187</v>
      </c>
      <c r="F54" s="25" t="s">
        <v>56</v>
      </c>
      <c r="G54" s="20" t="s">
        <v>863</v>
      </c>
      <c r="I54" s="20" t="s">
        <v>623</v>
      </c>
      <c r="J54" s="20" t="s">
        <v>624</v>
      </c>
    </row>
    <row r="55" spans="1:10" ht="33" customHeight="1" x14ac:dyDescent="0.15">
      <c r="A55" s="16"/>
      <c r="B55" s="1" t="s">
        <v>389</v>
      </c>
      <c r="C55" s="24" t="s">
        <v>188</v>
      </c>
      <c r="D55" s="1" t="s">
        <v>189</v>
      </c>
      <c r="E55" s="1" t="s">
        <v>190</v>
      </c>
      <c r="F55" s="25" t="s">
        <v>56</v>
      </c>
      <c r="G55" s="20" t="s">
        <v>864</v>
      </c>
      <c r="I55" s="20" t="s">
        <v>625</v>
      </c>
      <c r="J55" s="20" t="s">
        <v>626</v>
      </c>
    </row>
    <row r="56" spans="1:10" ht="33" customHeight="1" x14ac:dyDescent="0.15">
      <c r="A56" s="16"/>
      <c r="B56" s="1" t="s">
        <v>390</v>
      </c>
      <c r="C56" s="24" t="s">
        <v>194</v>
      </c>
      <c r="D56" s="1" t="s">
        <v>195</v>
      </c>
      <c r="E56" s="1" t="s">
        <v>196</v>
      </c>
      <c r="F56" s="25" t="s">
        <v>56</v>
      </c>
      <c r="G56" s="20" t="s">
        <v>865</v>
      </c>
      <c r="I56" s="20" t="s">
        <v>627</v>
      </c>
      <c r="J56" s="20" t="s">
        <v>628</v>
      </c>
    </row>
    <row r="57" spans="1:10" ht="33" customHeight="1" x14ac:dyDescent="0.15">
      <c r="A57" s="16"/>
      <c r="B57" s="1" t="s">
        <v>391</v>
      </c>
      <c r="C57" s="24" t="s">
        <v>197</v>
      </c>
      <c r="D57" s="1" t="s">
        <v>198</v>
      </c>
      <c r="E57" s="1" t="s">
        <v>199</v>
      </c>
      <c r="F57" s="25" t="s">
        <v>56</v>
      </c>
      <c r="G57" s="20" t="s">
        <v>866</v>
      </c>
      <c r="I57" s="20" t="s">
        <v>629</v>
      </c>
      <c r="J57" s="20" t="s">
        <v>630</v>
      </c>
    </row>
    <row r="58" spans="1:10" ht="33" customHeight="1" x14ac:dyDescent="0.15">
      <c r="A58" s="16"/>
      <c r="B58" s="1" t="s">
        <v>392</v>
      </c>
      <c r="C58" s="24" t="s">
        <v>204</v>
      </c>
      <c r="D58" s="1" t="s">
        <v>205</v>
      </c>
      <c r="E58" s="1" t="s">
        <v>206</v>
      </c>
      <c r="F58" s="25" t="s">
        <v>56</v>
      </c>
      <c r="G58" s="20" t="s">
        <v>867</v>
      </c>
      <c r="I58" s="20" t="s">
        <v>631</v>
      </c>
      <c r="J58" s="20" t="s">
        <v>632</v>
      </c>
    </row>
    <row r="59" spans="1:10" ht="33" customHeight="1" x14ac:dyDescent="0.15">
      <c r="A59" s="16"/>
      <c r="B59" s="1" t="s">
        <v>393</v>
      </c>
      <c r="C59" s="24" t="s">
        <v>521</v>
      </c>
      <c r="D59" s="1" t="s">
        <v>285</v>
      </c>
      <c r="E59" s="1" t="s">
        <v>200</v>
      </c>
      <c r="F59" s="25" t="s">
        <v>56</v>
      </c>
      <c r="G59" s="20" t="s">
        <v>868</v>
      </c>
      <c r="I59" s="20" t="s">
        <v>633</v>
      </c>
      <c r="J59" s="20" t="s">
        <v>634</v>
      </c>
    </row>
    <row r="60" spans="1:10" ht="33" customHeight="1" x14ac:dyDescent="0.15">
      <c r="A60" s="16"/>
      <c r="B60" s="1" t="s">
        <v>394</v>
      </c>
      <c r="C60" s="24" t="s">
        <v>203</v>
      </c>
      <c r="D60" s="1" t="s">
        <v>201</v>
      </c>
      <c r="E60" s="1" t="s">
        <v>202</v>
      </c>
      <c r="F60" s="25" t="s">
        <v>56</v>
      </c>
      <c r="G60" s="20" t="s">
        <v>869</v>
      </c>
      <c r="I60" s="20" t="s">
        <v>635</v>
      </c>
      <c r="J60" s="20" t="s">
        <v>636</v>
      </c>
    </row>
    <row r="61" spans="1:10" ht="33" customHeight="1" x14ac:dyDescent="0.15">
      <c r="A61" s="16"/>
      <c r="B61" s="1" t="s">
        <v>395</v>
      </c>
      <c r="C61" s="24" t="s">
        <v>208</v>
      </c>
      <c r="D61" s="1" t="s">
        <v>209</v>
      </c>
      <c r="E61" s="1" t="s">
        <v>210</v>
      </c>
      <c r="F61" s="25" t="s">
        <v>56</v>
      </c>
      <c r="G61" s="20" t="s">
        <v>870</v>
      </c>
      <c r="I61" s="20" t="s">
        <v>637</v>
      </c>
      <c r="J61" s="20" t="s">
        <v>638</v>
      </c>
    </row>
    <row r="62" spans="1:10" ht="33" customHeight="1" x14ac:dyDescent="0.15">
      <c r="A62" s="16"/>
      <c r="B62" s="1" t="s">
        <v>396</v>
      </c>
      <c r="C62" s="24" t="s">
        <v>211</v>
      </c>
      <c r="D62" s="1" t="s">
        <v>212</v>
      </c>
      <c r="E62" s="1" t="s">
        <v>181</v>
      </c>
      <c r="F62" s="25" t="s">
        <v>56</v>
      </c>
      <c r="G62" s="20" t="s">
        <v>871</v>
      </c>
      <c r="I62" s="20" t="s">
        <v>639</v>
      </c>
      <c r="J62" s="20" t="s">
        <v>640</v>
      </c>
    </row>
    <row r="63" spans="1:10" ht="33" customHeight="1" x14ac:dyDescent="0.15">
      <c r="A63" s="16"/>
      <c r="B63" s="1" t="s">
        <v>397</v>
      </c>
      <c r="C63" s="24" t="s">
        <v>243</v>
      </c>
      <c r="D63" s="1" t="s">
        <v>242</v>
      </c>
      <c r="E63" s="1" t="s">
        <v>244</v>
      </c>
      <c r="F63" s="25" t="s">
        <v>56</v>
      </c>
      <c r="G63" s="20" t="s">
        <v>872</v>
      </c>
      <c r="I63" s="20" t="s">
        <v>641</v>
      </c>
      <c r="J63" s="20" t="s">
        <v>642</v>
      </c>
    </row>
    <row r="64" spans="1:10" ht="33" customHeight="1" x14ac:dyDescent="0.15">
      <c r="A64" s="16"/>
      <c r="B64" s="1" t="s">
        <v>398</v>
      </c>
      <c r="C64" s="24" t="s">
        <v>213</v>
      </c>
      <c r="D64" s="1" t="s">
        <v>214</v>
      </c>
      <c r="E64" s="1" t="s">
        <v>215</v>
      </c>
      <c r="F64" s="25" t="s">
        <v>56</v>
      </c>
      <c r="G64" s="20" t="s">
        <v>873</v>
      </c>
      <c r="I64" s="20" t="s">
        <v>643</v>
      </c>
      <c r="J64" s="20" t="s">
        <v>644</v>
      </c>
    </row>
    <row r="65" spans="1:10" ht="33" customHeight="1" x14ac:dyDescent="0.15">
      <c r="A65" s="16"/>
      <c r="B65" s="1" t="s">
        <v>399</v>
      </c>
      <c r="C65" s="24" t="s">
        <v>216</v>
      </c>
      <c r="D65" s="1" t="s">
        <v>217</v>
      </c>
      <c r="E65" s="1" t="s">
        <v>522</v>
      </c>
      <c r="F65" s="25" t="s">
        <v>56</v>
      </c>
      <c r="G65" s="20" t="s">
        <v>874</v>
      </c>
      <c r="I65" s="20" t="s">
        <v>645</v>
      </c>
      <c r="J65" s="20" t="s">
        <v>646</v>
      </c>
    </row>
    <row r="66" spans="1:10" ht="33" customHeight="1" x14ac:dyDescent="0.15">
      <c r="A66" s="16" t="s">
        <v>807</v>
      </c>
      <c r="B66" s="1" t="s">
        <v>400</v>
      </c>
      <c r="C66" s="24" t="s">
        <v>218</v>
      </c>
      <c r="D66" s="1" t="s">
        <v>219</v>
      </c>
      <c r="E66" s="1" t="s">
        <v>220</v>
      </c>
      <c r="F66" s="25" t="s">
        <v>221</v>
      </c>
      <c r="G66" s="20" t="s">
        <v>875</v>
      </c>
      <c r="H66" s="20" t="s">
        <v>222</v>
      </c>
      <c r="I66" s="20" t="s">
        <v>647</v>
      </c>
      <c r="J66" s="20" t="s">
        <v>648</v>
      </c>
    </row>
    <row r="67" spans="1:10" ht="33" customHeight="1" x14ac:dyDescent="0.15">
      <c r="A67" s="16"/>
      <c r="B67" s="1" t="s">
        <v>401</v>
      </c>
      <c r="C67" s="24" t="s">
        <v>223</v>
      </c>
      <c r="D67" s="1" t="s">
        <v>224</v>
      </c>
      <c r="E67" s="1" t="s">
        <v>523</v>
      </c>
      <c r="F67" s="25" t="s">
        <v>56</v>
      </c>
      <c r="G67" s="20" t="s">
        <v>876</v>
      </c>
      <c r="H67" s="20" t="s">
        <v>225</v>
      </c>
      <c r="I67" s="20" t="s">
        <v>649</v>
      </c>
      <c r="J67" s="20" t="s">
        <v>650</v>
      </c>
    </row>
    <row r="68" spans="1:10" ht="33" customHeight="1" x14ac:dyDescent="0.15">
      <c r="A68" s="16"/>
      <c r="B68" s="1" t="s">
        <v>402</v>
      </c>
      <c r="C68" s="24" t="s">
        <v>226</v>
      </c>
      <c r="D68" s="1" t="s">
        <v>227</v>
      </c>
      <c r="E68" s="1" t="s">
        <v>524</v>
      </c>
      <c r="F68" s="25" t="s">
        <v>56</v>
      </c>
      <c r="G68" s="20" t="s">
        <v>877</v>
      </c>
      <c r="I68" s="20" t="s">
        <v>651</v>
      </c>
      <c r="J68" s="20" t="s">
        <v>652</v>
      </c>
    </row>
    <row r="69" spans="1:10" ht="33" customHeight="1" x14ac:dyDescent="0.15">
      <c r="A69" s="16"/>
      <c r="B69" s="1" t="s">
        <v>403</v>
      </c>
      <c r="C69" s="24" t="s">
        <v>228</v>
      </c>
      <c r="D69" s="1" t="s">
        <v>229</v>
      </c>
      <c r="E69" s="1" t="s">
        <v>230</v>
      </c>
      <c r="F69" s="25" t="s">
        <v>56</v>
      </c>
      <c r="G69" s="20" t="s">
        <v>878</v>
      </c>
      <c r="I69" s="20" t="s">
        <v>653</v>
      </c>
      <c r="J69" s="20" t="s">
        <v>654</v>
      </c>
    </row>
    <row r="70" spans="1:10" ht="33" customHeight="1" x14ac:dyDescent="0.15">
      <c r="A70" s="16"/>
      <c r="B70" s="1" t="s">
        <v>968</v>
      </c>
      <c r="C70" s="24" t="s">
        <v>955</v>
      </c>
      <c r="D70" s="1" t="s">
        <v>231</v>
      </c>
      <c r="E70" s="1" t="s">
        <v>232</v>
      </c>
      <c r="F70" s="25" t="s">
        <v>56</v>
      </c>
      <c r="G70" s="20" t="s">
        <v>879</v>
      </c>
      <c r="I70" s="20" t="s">
        <v>655</v>
      </c>
      <c r="J70" s="20" t="s">
        <v>969</v>
      </c>
    </row>
    <row r="71" spans="1:10" ht="33" customHeight="1" x14ac:dyDescent="0.15">
      <c r="A71" s="16"/>
      <c r="B71" s="1" t="s">
        <v>404</v>
      </c>
      <c r="C71" s="24" t="s">
        <v>233</v>
      </c>
      <c r="D71" s="1" t="s">
        <v>234</v>
      </c>
      <c r="E71" s="1" t="s">
        <v>235</v>
      </c>
      <c r="F71" s="25" t="s">
        <v>56</v>
      </c>
      <c r="G71" s="20" t="s">
        <v>880</v>
      </c>
      <c r="H71" s="20" t="s">
        <v>767</v>
      </c>
      <c r="I71" s="20" t="s">
        <v>656</v>
      </c>
      <c r="J71" s="20" t="s">
        <v>657</v>
      </c>
    </row>
    <row r="72" spans="1:10" ht="33" customHeight="1" x14ac:dyDescent="0.15">
      <c r="A72" s="16"/>
      <c r="B72" s="1" t="s">
        <v>405</v>
      </c>
      <c r="C72" s="24" t="s">
        <v>236</v>
      </c>
      <c r="D72" s="1" t="s">
        <v>237</v>
      </c>
      <c r="E72" s="1" t="s">
        <v>238</v>
      </c>
      <c r="F72" s="25" t="s">
        <v>56</v>
      </c>
      <c r="G72" s="20" t="s">
        <v>881</v>
      </c>
      <c r="I72" s="20" t="s">
        <v>658</v>
      </c>
      <c r="J72" s="20" t="s">
        <v>659</v>
      </c>
    </row>
    <row r="73" spans="1:10" ht="33" customHeight="1" x14ac:dyDescent="0.15">
      <c r="A73" s="16"/>
      <c r="B73" s="1" t="s">
        <v>406</v>
      </c>
      <c r="C73" s="24" t="s">
        <v>239</v>
      </c>
      <c r="D73" s="1" t="s">
        <v>240</v>
      </c>
      <c r="E73" s="1" t="s">
        <v>241</v>
      </c>
      <c r="F73" s="25" t="s">
        <v>56</v>
      </c>
      <c r="G73" s="20" t="s">
        <v>882</v>
      </c>
      <c r="I73" s="20" t="s">
        <v>660</v>
      </c>
      <c r="J73" s="20" t="s">
        <v>661</v>
      </c>
    </row>
    <row r="74" spans="1:10" ht="33" customHeight="1" x14ac:dyDescent="0.15">
      <c r="A74" s="16"/>
      <c r="B74" s="1" t="s">
        <v>407</v>
      </c>
      <c r="C74" s="24" t="s">
        <v>248</v>
      </c>
      <c r="D74" s="1" t="s">
        <v>249</v>
      </c>
      <c r="E74" s="1" t="s">
        <v>250</v>
      </c>
      <c r="F74" s="25" t="s">
        <v>56</v>
      </c>
      <c r="G74" s="20" t="s">
        <v>883</v>
      </c>
      <c r="I74" s="20" t="s">
        <v>662</v>
      </c>
      <c r="J74" s="20" t="s">
        <v>663</v>
      </c>
    </row>
    <row r="75" spans="1:10" ht="33" customHeight="1" x14ac:dyDescent="0.15">
      <c r="A75" s="16"/>
      <c r="B75" s="1" t="s">
        <v>408</v>
      </c>
      <c r="C75" s="24" t="s">
        <v>245</v>
      </c>
      <c r="D75" s="1" t="s">
        <v>246</v>
      </c>
      <c r="E75" s="1" t="s">
        <v>247</v>
      </c>
      <c r="F75" s="25" t="s">
        <v>56</v>
      </c>
      <c r="G75" s="20" t="s">
        <v>884</v>
      </c>
      <c r="I75" s="20" t="s">
        <v>664</v>
      </c>
      <c r="J75" s="20" t="s">
        <v>665</v>
      </c>
    </row>
    <row r="76" spans="1:10" ht="33" customHeight="1" x14ac:dyDescent="0.15">
      <c r="A76" s="16"/>
      <c r="B76" s="1" t="s">
        <v>409</v>
      </c>
      <c r="C76" s="24" t="s">
        <v>251</v>
      </c>
      <c r="D76" s="1" t="s">
        <v>252</v>
      </c>
      <c r="E76" s="1" t="s">
        <v>253</v>
      </c>
      <c r="F76" s="25" t="s">
        <v>56</v>
      </c>
      <c r="G76" s="20" t="s">
        <v>885</v>
      </c>
      <c r="I76" s="20" t="s">
        <v>666</v>
      </c>
      <c r="J76" s="20" t="s">
        <v>667</v>
      </c>
    </row>
    <row r="77" spans="1:10" ht="33" customHeight="1" x14ac:dyDescent="0.15">
      <c r="A77" s="16"/>
      <c r="B77" s="1" t="s">
        <v>410</v>
      </c>
      <c r="C77" s="24" t="s">
        <v>254</v>
      </c>
      <c r="D77" s="1" t="s">
        <v>255</v>
      </c>
      <c r="E77" s="1" t="s">
        <v>256</v>
      </c>
      <c r="F77" s="25" t="s">
        <v>56</v>
      </c>
      <c r="G77" s="20" t="s">
        <v>886</v>
      </c>
      <c r="I77" s="20" t="s">
        <v>668</v>
      </c>
      <c r="J77" s="20" t="s">
        <v>669</v>
      </c>
    </row>
    <row r="78" spans="1:10" ht="33" customHeight="1" x14ac:dyDescent="0.15">
      <c r="A78" s="16"/>
      <c r="B78" s="1" t="s">
        <v>411</v>
      </c>
      <c r="C78" s="24" t="s">
        <v>257</v>
      </c>
      <c r="D78" s="1" t="s">
        <v>258</v>
      </c>
      <c r="E78" s="1" t="s">
        <v>525</v>
      </c>
      <c r="F78" s="25" t="s">
        <v>56</v>
      </c>
      <c r="G78" s="20" t="s">
        <v>887</v>
      </c>
      <c r="I78" s="20" t="s">
        <v>670</v>
      </c>
      <c r="J78" s="20" t="s">
        <v>671</v>
      </c>
    </row>
    <row r="79" spans="1:10" ht="33" customHeight="1" x14ac:dyDescent="0.15">
      <c r="A79" s="16"/>
      <c r="B79" s="1" t="s">
        <v>970</v>
      </c>
      <c r="C79" s="24" t="s">
        <v>956</v>
      </c>
      <c r="D79" s="1" t="s">
        <v>259</v>
      </c>
      <c r="E79" s="1" t="s">
        <v>260</v>
      </c>
      <c r="F79" s="25" t="s">
        <v>56</v>
      </c>
      <c r="G79" s="20" t="s">
        <v>888</v>
      </c>
      <c r="I79" s="20" t="s">
        <v>672</v>
      </c>
      <c r="J79" s="20" t="s">
        <v>971</v>
      </c>
    </row>
    <row r="80" spans="1:10" ht="33" customHeight="1" x14ac:dyDescent="0.15">
      <c r="A80" s="16"/>
      <c r="B80" s="1" t="s">
        <v>412</v>
      </c>
      <c r="C80" s="24" t="s">
        <v>275</v>
      </c>
      <c r="D80" s="1" t="s">
        <v>276</v>
      </c>
      <c r="E80" s="1" t="s">
        <v>277</v>
      </c>
      <c r="F80" s="25" t="s">
        <v>56</v>
      </c>
      <c r="G80" s="20" t="s">
        <v>889</v>
      </c>
      <c r="I80" s="20" t="s">
        <v>673</v>
      </c>
      <c r="J80" s="20" t="s">
        <v>674</v>
      </c>
    </row>
    <row r="81" spans="1:10" ht="33" customHeight="1" x14ac:dyDescent="0.15">
      <c r="A81" s="16"/>
      <c r="B81" s="1" t="s">
        <v>413</v>
      </c>
      <c r="C81" s="24" t="s">
        <v>278</v>
      </c>
      <c r="D81" s="1" t="s">
        <v>279</v>
      </c>
      <c r="E81" s="1" t="s">
        <v>280</v>
      </c>
      <c r="F81" s="25" t="s">
        <v>56</v>
      </c>
      <c r="G81" s="20" t="s">
        <v>890</v>
      </c>
      <c r="I81" s="20" t="s">
        <v>675</v>
      </c>
      <c r="J81" s="20" t="s">
        <v>676</v>
      </c>
    </row>
    <row r="82" spans="1:10" ht="33" customHeight="1" x14ac:dyDescent="0.15">
      <c r="A82" s="16"/>
      <c r="B82" s="1" t="s">
        <v>414</v>
      </c>
      <c r="C82" s="24" t="s">
        <v>281</v>
      </c>
      <c r="D82" s="1" t="s">
        <v>282</v>
      </c>
      <c r="E82" s="1" t="s">
        <v>283</v>
      </c>
      <c r="F82" s="25" t="s">
        <v>56</v>
      </c>
      <c r="G82" s="20" t="s">
        <v>891</v>
      </c>
      <c r="I82" s="20" t="s">
        <v>677</v>
      </c>
      <c r="J82" s="20" t="s">
        <v>678</v>
      </c>
    </row>
    <row r="83" spans="1:10" ht="33" customHeight="1" x14ac:dyDescent="0.15">
      <c r="A83" s="16"/>
      <c r="B83" s="1" t="s">
        <v>415</v>
      </c>
      <c r="C83" s="24" t="s">
        <v>286</v>
      </c>
      <c r="D83" s="1" t="s">
        <v>287</v>
      </c>
      <c r="E83" s="1" t="s">
        <v>288</v>
      </c>
      <c r="F83" s="25" t="s">
        <v>56</v>
      </c>
      <c r="G83" s="20" t="s">
        <v>892</v>
      </c>
      <c r="I83" s="20" t="s">
        <v>679</v>
      </c>
      <c r="J83" s="20" t="s">
        <v>680</v>
      </c>
    </row>
    <row r="84" spans="1:10" ht="33" customHeight="1" x14ac:dyDescent="0.15">
      <c r="A84" s="16"/>
      <c r="B84" s="1" t="s">
        <v>416</v>
      </c>
      <c r="C84" s="24" t="s">
        <v>289</v>
      </c>
      <c r="D84" s="1" t="s">
        <v>290</v>
      </c>
      <c r="E84" s="1" t="s">
        <v>291</v>
      </c>
      <c r="F84" s="25" t="s">
        <v>56</v>
      </c>
      <c r="G84" s="20" t="s">
        <v>893</v>
      </c>
      <c r="I84" s="20" t="s">
        <v>681</v>
      </c>
      <c r="J84" s="20" t="s">
        <v>682</v>
      </c>
    </row>
    <row r="85" spans="1:10" ht="33" customHeight="1" x14ac:dyDescent="0.15">
      <c r="A85" s="16"/>
      <c r="B85" s="1" t="s">
        <v>417</v>
      </c>
      <c r="C85" s="24" t="s">
        <v>292</v>
      </c>
      <c r="D85" s="1" t="s">
        <v>293</v>
      </c>
      <c r="E85" s="1" t="s">
        <v>294</v>
      </c>
      <c r="F85" s="25" t="s">
        <v>56</v>
      </c>
      <c r="G85" s="20" t="s">
        <v>894</v>
      </c>
      <c r="I85" s="20" t="s">
        <v>683</v>
      </c>
      <c r="J85" s="20" t="s">
        <v>684</v>
      </c>
    </row>
    <row r="86" spans="1:10" ht="33" customHeight="1" x14ac:dyDescent="0.15">
      <c r="A86" s="16"/>
      <c r="B86" s="1" t="s">
        <v>418</v>
      </c>
      <c r="C86" s="24" t="s">
        <v>295</v>
      </c>
      <c r="D86" s="1" t="s">
        <v>296</v>
      </c>
      <c r="E86" s="1" t="s">
        <v>297</v>
      </c>
      <c r="F86" s="25" t="s">
        <v>56</v>
      </c>
      <c r="G86" s="20" t="s">
        <v>895</v>
      </c>
      <c r="I86" s="20" t="s">
        <v>685</v>
      </c>
      <c r="J86" s="20" t="s">
        <v>686</v>
      </c>
    </row>
    <row r="87" spans="1:10" ht="33" customHeight="1" x14ac:dyDescent="0.15">
      <c r="A87" s="16"/>
      <c r="B87" s="1" t="s">
        <v>419</v>
      </c>
      <c r="C87" s="24" t="s">
        <v>298</v>
      </c>
      <c r="D87" s="1" t="s">
        <v>299</v>
      </c>
      <c r="E87" s="1" t="s">
        <v>300</v>
      </c>
      <c r="F87" s="25" t="s">
        <v>56</v>
      </c>
      <c r="G87" s="20" t="s">
        <v>896</v>
      </c>
      <c r="I87" s="20" t="s">
        <v>687</v>
      </c>
      <c r="J87" s="20" t="s">
        <v>688</v>
      </c>
    </row>
    <row r="88" spans="1:10" ht="33" customHeight="1" x14ac:dyDescent="0.15">
      <c r="A88" s="16"/>
      <c r="B88" s="1" t="s">
        <v>420</v>
      </c>
      <c r="C88" s="24" t="s">
        <v>301</v>
      </c>
      <c r="D88" s="1" t="s">
        <v>302</v>
      </c>
      <c r="E88" s="1" t="s">
        <v>303</v>
      </c>
      <c r="F88" s="25" t="s">
        <v>56</v>
      </c>
      <c r="G88" s="20" t="s">
        <v>897</v>
      </c>
      <c r="I88" s="20" t="s">
        <v>689</v>
      </c>
      <c r="J88" s="20" t="s">
        <v>690</v>
      </c>
    </row>
    <row r="89" spans="1:10" ht="33" customHeight="1" x14ac:dyDescent="0.15">
      <c r="A89" s="16"/>
      <c r="B89" s="1" t="s">
        <v>421</v>
      </c>
      <c r="C89" s="24" t="s">
        <v>304</v>
      </c>
      <c r="D89" s="1" t="s">
        <v>305</v>
      </c>
      <c r="E89" s="1" t="s">
        <v>306</v>
      </c>
      <c r="F89" s="25" t="s">
        <v>56</v>
      </c>
      <c r="G89" s="20" t="s">
        <v>898</v>
      </c>
      <c r="I89" s="20" t="s">
        <v>691</v>
      </c>
      <c r="J89" s="20" t="s">
        <v>692</v>
      </c>
    </row>
    <row r="90" spans="1:10" ht="33" customHeight="1" x14ac:dyDescent="0.15">
      <c r="A90" s="16"/>
      <c r="B90" s="1" t="s">
        <v>422</v>
      </c>
      <c r="C90" s="24" t="s">
        <v>307</v>
      </c>
      <c r="D90" s="1" t="s">
        <v>308</v>
      </c>
      <c r="E90" s="1" t="s">
        <v>309</v>
      </c>
      <c r="F90" s="25" t="s">
        <v>56</v>
      </c>
      <c r="G90" s="20" t="s">
        <v>899</v>
      </c>
      <c r="I90" s="20" t="s">
        <v>693</v>
      </c>
      <c r="J90" s="20" t="s">
        <v>694</v>
      </c>
    </row>
    <row r="91" spans="1:10" ht="33" customHeight="1" x14ac:dyDescent="0.15">
      <c r="A91" s="16"/>
      <c r="B91" s="1" t="s">
        <v>423</v>
      </c>
      <c r="C91" s="24" t="s">
        <v>310</v>
      </c>
      <c r="D91" s="1" t="s">
        <v>311</v>
      </c>
      <c r="E91" s="1" t="s">
        <v>312</v>
      </c>
      <c r="F91" s="25" t="s">
        <v>56</v>
      </c>
      <c r="G91" s="20" t="s">
        <v>900</v>
      </c>
      <c r="I91" s="20" t="s">
        <v>695</v>
      </c>
      <c r="J91" s="20" t="s">
        <v>696</v>
      </c>
    </row>
    <row r="92" spans="1:10" ht="33" customHeight="1" x14ac:dyDescent="0.15">
      <c r="A92" s="16" t="s">
        <v>807</v>
      </c>
      <c r="B92" s="1" t="s">
        <v>972</v>
      </c>
      <c r="C92" s="24" t="s">
        <v>957</v>
      </c>
      <c r="D92" s="1" t="s">
        <v>313</v>
      </c>
      <c r="E92" s="1" t="s">
        <v>314</v>
      </c>
      <c r="F92" s="25" t="s">
        <v>56</v>
      </c>
      <c r="G92" s="20" t="s">
        <v>901</v>
      </c>
      <c r="I92" s="20" t="s">
        <v>697</v>
      </c>
      <c r="J92" s="20" t="s">
        <v>973</v>
      </c>
    </row>
    <row r="93" spans="1:10" ht="33" customHeight="1" x14ac:dyDescent="0.15">
      <c r="A93" s="16"/>
      <c r="B93" s="1" t="s">
        <v>424</v>
      </c>
      <c r="C93" s="24" t="s">
        <v>315</v>
      </c>
      <c r="D93" s="1" t="s">
        <v>316</v>
      </c>
      <c r="E93" s="1" t="s">
        <v>317</v>
      </c>
      <c r="F93" s="25" t="s">
        <v>56</v>
      </c>
      <c r="G93" s="20" t="s">
        <v>902</v>
      </c>
      <c r="I93" s="20" t="s">
        <v>698</v>
      </c>
      <c r="J93" s="20" t="s">
        <v>699</v>
      </c>
    </row>
    <row r="94" spans="1:10" ht="33" customHeight="1" x14ac:dyDescent="0.15">
      <c r="A94" s="16"/>
      <c r="B94" s="1" t="s">
        <v>425</v>
      </c>
      <c r="C94" s="24" t="s">
        <v>318</v>
      </c>
      <c r="D94" s="1" t="s">
        <v>319</v>
      </c>
      <c r="E94" s="1" t="s">
        <v>320</v>
      </c>
      <c r="F94" s="25" t="s">
        <v>56</v>
      </c>
      <c r="G94" s="20" t="s">
        <v>903</v>
      </c>
      <c r="I94" s="20" t="s">
        <v>700</v>
      </c>
      <c r="J94" s="20" t="s">
        <v>701</v>
      </c>
    </row>
    <row r="95" spans="1:10" ht="33" customHeight="1" x14ac:dyDescent="0.15">
      <c r="A95" s="16"/>
      <c r="B95" s="1" t="s">
        <v>426</v>
      </c>
      <c r="C95" s="24" t="s">
        <v>323</v>
      </c>
      <c r="D95" s="1" t="s">
        <v>324</v>
      </c>
      <c r="E95" s="1" t="s">
        <v>325</v>
      </c>
      <c r="F95" s="25" t="s">
        <v>56</v>
      </c>
      <c r="G95" s="20" t="s">
        <v>904</v>
      </c>
      <c r="I95" s="20" t="s">
        <v>702</v>
      </c>
      <c r="J95" s="20" t="s">
        <v>703</v>
      </c>
    </row>
    <row r="96" spans="1:10" ht="33" customHeight="1" x14ac:dyDescent="0.15">
      <c r="A96" s="16"/>
      <c r="B96" s="1" t="s">
        <v>427</v>
      </c>
      <c r="C96" s="24" t="s">
        <v>328</v>
      </c>
      <c r="D96" s="1" t="s">
        <v>329</v>
      </c>
      <c r="E96" s="1" t="s">
        <v>330</v>
      </c>
      <c r="F96" s="25" t="s">
        <v>56</v>
      </c>
      <c r="G96" s="20" t="s">
        <v>905</v>
      </c>
      <c r="I96" s="20" t="s">
        <v>704</v>
      </c>
      <c r="J96" s="20" t="s">
        <v>705</v>
      </c>
    </row>
    <row r="97" spans="1:10" ht="33" customHeight="1" x14ac:dyDescent="0.15">
      <c r="A97" s="16"/>
      <c r="B97" s="1" t="s">
        <v>428</v>
      </c>
      <c r="C97" s="24" t="s">
        <v>331</v>
      </c>
      <c r="D97" s="1" t="s">
        <v>332</v>
      </c>
      <c r="E97" s="1" t="s">
        <v>333</v>
      </c>
      <c r="F97" s="25" t="s">
        <v>56</v>
      </c>
      <c r="G97" s="20" t="s">
        <v>906</v>
      </c>
      <c r="H97" s="20" t="s">
        <v>766</v>
      </c>
      <c r="I97" s="20" t="s">
        <v>706</v>
      </c>
      <c r="J97" s="20" t="s">
        <v>707</v>
      </c>
    </row>
    <row r="98" spans="1:10" ht="33" customHeight="1" x14ac:dyDescent="0.15">
      <c r="A98" s="16"/>
      <c r="B98" s="1" t="s">
        <v>441</v>
      </c>
      <c r="C98" s="24" t="s">
        <v>429</v>
      </c>
      <c r="D98" s="1" t="s">
        <v>430</v>
      </c>
      <c r="E98" s="1" t="s">
        <v>431</v>
      </c>
      <c r="F98" s="25" t="s">
        <v>56</v>
      </c>
      <c r="G98" s="20" t="s">
        <v>907</v>
      </c>
      <c r="I98" s="20" t="s">
        <v>708</v>
      </c>
      <c r="J98" s="20" t="s">
        <v>709</v>
      </c>
    </row>
    <row r="99" spans="1:10" ht="33" customHeight="1" x14ac:dyDescent="0.15">
      <c r="A99" s="16"/>
      <c r="B99" s="1" t="s">
        <v>442</v>
      </c>
      <c r="C99" s="24" t="s">
        <v>432</v>
      </c>
      <c r="D99" s="1" t="s">
        <v>433</v>
      </c>
      <c r="E99" s="1" t="s">
        <v>434</v>
      </c>
      <c r="F99" s="25" t="s">
        <v>56</v>
      </c>
      <c r="G99" s="20" t="s">
        <v>908</v>
      </c>
      <c r="I99" s="20" t="s">
        <v>710</v>
      </c>
      <c r="J99" s="20" t="s">
        <v>711</v>
      </c>
    </row>
    <row r="100" spans="1:10" ht="33" customHeight="1" x14ac:dyDescent="0.15">
      <c r="A100" s="16"/>
      <c r="B100" s="1" t="s">
        <v>443</v>
      </c>
      <c r="C100" s="24" t="s">
        <v>435</v>
      </c>
      <c r="D100" s="1" t="s">
        <v>436</v>
      </c>
      <c r="E100" s="1" t="s">
        <v>437</v>
      </c>
      <c r="F100" s="25" t="s">
        <v>56</v>
      </c>
      <c r="G100" s="20" t="s">
        <v>909</v>
      </c>
      <c r="I100" s="20" t="s">
        <v>712</v>
      </c>
      <c r="J100" s="20" t="s">
        <v>713</v>
      </c>
    </row>
    <row r="101" spans="1:10" ht="33" customHeight="1" x14ac:dyDescent="0.15">
      <c r="A101" s="16"/>
      <c r="B101" s="1" t="s">
        <v>444</v>
      </c>
      <c r="C101" s="24" t="s">
        <v>438</v>
      </c>
      <c r="D101" s="1" t="s">
        <v>439</v>
      </c>
      <c r="E101" s="1" t="s">
        <v>440</v>
      </c>
      <c r="F101" s="25" t="s">
        <v>56</v>
      </c>
      <c r="G101" s="20" t="s">
        <v>910</v>
      </c>
      <c r="I101" s="20" t="s">
        <v>714</v>
      </c>
      <c r="J101" s="20" t="s">
        <v>715</v>
      </c>
    </row>
    <row r="102" spans="1:10" ht="33" customHeight="1" x14ac:dyDescent="0.15">
      <c r="A102" s="16"/>
      <c r="B102" s="1" t="s">
        <v>448</v>
      </c>
      <c r="C102" s="24" t="s">
        <v>445</v>
      </c>
      <c r="D102" s="1" t="s">
        <v>446</v>
      </c>
      <c r="E102" s="1" t="s">
        <v>447</v>
      </c>
      <c r="F102" s="25" t="s">
        <v>56</v>
      </c>
      <c r="G102" s="20" t="s">
        <v>911</v>
      </c>
      <c r="I102" s="20" t="s">
        <v>716</v>
      </c>
      <c r="J102" s="20" t="s">
        <v>717</v>
      </c>
    </row>
    <row r="103" spans="1:10" ht="33" customHeight="1" x14ac:dyDescent="0.15">
      <c r="A103" s="16"/>
      <c r="B103" s="1" t="s">
        <v>463</v>
      </c>
      <c r="C103" s="24" t="s">
        <v>449</v>
      </c>
      <c r="D103" s="1" t="s">
        <v>450</v>
      </c>
      <c r="E103" s="1" t="s">
        <v>459</v>
      </c>
      <c r="F103" s="25" t="s">
        <v>56</v>
      </c>
      <c r="G103" s="20" t="s">
        <v>912</v>
      </c>
      <c r="H103" s="20" t="s">
        <v>451</v>
      </c>
      <c r="I103" s="20" t="s">
        <v>718</v>
      </c>
      <c r="J103" s="20" t="s">
        <v>719</v>
      </c>
    </row>
    <row r="104" spans="1:10" ht="33" customHeight="1" x14ac:dyDescent="0.15">
      <c r="A104" s="16"/>
      <c r="B104" s="1" t="s">
        <v>467</v>
      </c>
      <c r="C104" s="24" t="s">
        <v>460</v>
      </c>
      <c r="D104" s="1" t="s">
        <v>461</v>
      </c>
      <c r="E104" s="1" t="s">
        <v>462</v>
      </c>
      <c r="F104" s="25" t="s">
        <v>56</v>
      </c>
      <c r="G104" s="20" t="s">
        <v>913</v>
      </c>
      <c r="I104" s="20" t="s">
        <v>720</v>
      </c>
      <c r="J104" s="20" t="s">
        <v>721</v>
      </c>
    </row>
    <row r="105" spans="1:10" ht="33" customHeight="1" x14ac:dyDescent="0.15">
      <c r="A105" s="16"/>
      <c r="B105" s="1" t="s">
        <v>471</v>
      </c>
      <c r="C105" s="24" t="s">
        <v>464</v>
      </c>
      <c r="D105" s="1" t="s">
        <v>465</v>
      </c>
      <c r="E105" s="1" t="s">
        <v>466</v>
      </c>
      <c r="F105" s="25" t="s">
        <v>56</v>
      </c>
      <c r="G105" s="20" t="s">
        <v>914</v>
      </c>
      <c r="I105" s="20" t="s">
        <v>722</v>
      </c>
      <c r="J105" s="20" t="s">
        <v>723</v>
      </c>
    </row>
    <row r="106" spans="1:10" ht="33" customHeight="1" x14ac:dyDescent="0.15">
      <c r="A106" s="16"/>
      <c r="B106" s="1" t="s">
        <v>478</v>
      </c>
      <c r="C106" s="24" t="s">
        <v>468</v>
      </c>
      <c r="D106" s="1" t="s">
        <v>469</v>
      </c>
      <c r="E106" s="1" t="s">
        <v>470</v>
      </c>
      <c r="F106" s="25" t="s">
        <v>56</v>
      </c>
      <c r="G106" s="20" t="s">
        <v>915</v>
      </c>
      <c r="H106" s="20" t="s">
        <v>771</v>
      </c>
      <c r="I106" s="20" t="s">
        <v>724</v>
      </c>
      <c r="J106" s="20" t="s">
        <v>725</v>
      </c>
    </row>
    <row r="107" spans="1:10" ht="33" customHeight="1" x14ac:dyDescent="0.15">
      <c r="A107" s="16"/>
      <c r="B107" s="1" t="s">
        <v>479</v>
      </c>
      <c r="C107" s="24" t="s">
        <v>472</v>
      </c>
      <c r="D107" s="1" t="s">
        <v>473</v>
      </c>
      <c r="E107" s="1" t="s">
        <v>474</v>
      </c>
      <c r="F107" s="25" t="s">
        <v>56</v>
      </c>
      <c r="G107" s="20" t="s">
        <v>916</v>
      </c>
      <c r="I107" s="20" t="s">
        <v>726</v>
      </c>
      <c r="J107" s="20" t="s">
        <v>727</v>
      </c>
    </row>
    <row r="108" spans="1:10" ht="33" customHeight="1" x14ac:dyDescent="0.15">
      <c r="A108" s="16"/>
      <c r="B108" s="1" t="s">
        <v>483</v>
      </c>
      <c r="C108" s="24" t="s">
        <v>475</v>
      </c>
      <c r="D108" s="1" t="s">
        <v>476</v>
      </c>
      <c r="E108" s="1" t="s">
        <v>477</v>
      </c>
      <c r="F108" s="25" t="s">
        <v>56</v>
      </c>
      <c r="G108" s="20" t="s">
        <v>917</v>
      </c>
      <c r="I108" s="20" t="s">
        <v>728</v>
      </c>
      <c r="J108" s="20" t="s">
        <v>729</v>
      </c>
    </row>
    <row r="109" spans="1:10" ht="33" customHeight="1" x14ac:dyDescent="0.15">
      <c r="A109" s="16"/>
      <c r="B109" s="1" t="s">
        <v>485</v>
      </c>
      <c r="C109" s="24" t="s">
        <v>480</v>
      </c>
      <c r="D109" s="1" t="s">
        <v>481</v>
      </c>
      <c r="E109" s="1" t="s">
        <v>482</v>
      </c>
      <c r="F109" s="25" t="s">
        <v>56</v>
      </c>
      <c r="G109" s="20" t="s">
        <v>918</v>
      </c>
      <c r="I109" s="20" t="s">
        <v>730</v>
      </c>
      <c r="J109" s="20" t="s">
        <v>731</v>
      </c>
    </row>
    <row r="110" spans="1:10" ht="33" customHeight="1" x14ac:dyDescent="0.15">
      <c r="A110" s="16"/>
      <c r="B110" s="1" t="s">
        <v>489</v>
      </c>
      <c r="C110" s="24" t="s">
        <v>484</v>
      </c>
      <c r="D110" s="1" t="s">
        <v>778</v>
      </c>
      <c r="E110" s="1" t="s">
        <v>779</v>
      </c>
      <c r="F110" s="25" t="s">
        <v>56</v>
      </c>
      <c r="G110" s="20" t="s">
        <v>919</v>
      </c>
      <c r="I110" s="20" t="s">
        <v>780</v>
      </c>
      <c r="J110" s="20" t="s">
        <v>732</v>
      </c>
    </row>
    <row r="111" spans="1:10" ht="33" customHeight="1" x14ac:dyDescent="0.15">
      <c r="A111" s="16"/>
      <c r="B111" s="1" t="s">
        <v>492</v>
      </c>
      <c r="C111" s="24" t="s">
        <v>486</v>
      </c>
      <c r="D111" s="1" t="s">
        <v>487</v>
      </c>
      <c r="E111" s="1" t="s">
        <v>488</v>
      </c>
      <c r="F111" s="25" t="s">
        <v>56</v>
      </c>
      <c r="G111" s="20" t="s">
        <v>920</v>
      </c>
      <c r="I111" s="20" t="s">
        <v>733</v>
      </c>
      <c r="J111" s="20" t="s">
        <v>734</v>
      </c>
    </row>
    <row r="112" spans="1:10" ht="33" customHeight="1" x14ac:dyDescent="0.15">
      <c r="A112" s="16"/>
      <c r="B112" s="1" t="s">
        <v>496</v>
      </c>
      <c r="C112" s="24" t="s">
        <v>526</v>
      </c>
      <c r="D112" s="1" t="s">
        <v>490</v>
      </c>
      <c r="E112" s="1" t="s">
        <v>491</v>
      </c>
      <c r="F112" s="25" t="s">
        <v>56</v>
      </c>
      <c r="G112" s="20" t="s">
        <v>921</v>
      </c>
      <c r="I112" s="20" t="s">
        <v>735</v>
      </c>
      <c r="J112" s="20" t="s">
        <v>736</v>
      </c>
    </row>
    <row r="113" spans="1:10" ht="33" customHeight="1" x14ac:dyDescent="0.15">
      <c r="A113" s="16" t="s">
        <v>807</v>
      </c>
      <c r="B113" s="1" t="s">
        <v>503</v>
      </c>
      <c r="C113" s="24" t="s">
        <v>498</v>
      </c>
      <c r="D113" s="1" t="s">
        <v>499</v>
      </c>
      <c r="E113" s="1" t="s">
        <v>500</v>
      </c>
      <c r="F113" s="25" t="s">
        <v>56</v>
      </c>
      <c r="G113" s="20" t="s">
        <v>922</v>
      </c>
      <c r="H113" s="20" t="s">
        <v>765</v>
      </c>
      <c r="I113" s="20" t="s">
        <v>737</v>
      </c>
      <c r="J113" s="20" t="s">
        <v>738</v>
      </c>
    </row>
    <row r="114" spans="1:10" ht="33" customHeight="1" x14ac:dyDescent="0.15">
      <c r="A114" s="16"/>
      <c r="B114" s="1" t="s">
        <v>739</v>
      </c>
      <c r="C114" s="24" t="s">
        <v>527</v>
      </c>
      <c r="D114" s="1" t="s">
        <v>501</v>
      </c>
      <c r="E114" s="1" t="s">
        <v>502</v>
      </c>
      <c r="F114" s="25" t="s">
        <v>56</v>
      </c>
      <c r="G114" s="20" t="s">
        <v>923</v>
      </c>
      <c r="I114" s="20" t="s">
        <v>740</v>
      </c>
      <c r="J114" s="20" t="s">
        <v>741</v>
      </c>
    </row>
    <row r="115" spans="1:10" ht="33" customHeight="1" x14ac:dyDescent="0.15">
      <c r="A115" s="16"/>
      <c r="B115" s="1" t="s">
        <v>497</v>
      </c>
      <c r="C115" s="24" t="s">
        <v>493</v>
      </c>
      <c r="D115" s="1" t="s">
        <v>494</v>
      </c>
      <c r="E115" s="1" t="s">
        <v>495</v>
      </c>
      <c r="F115" s="25" t="s">
        <v>56</v>
      </c>
      <c r="G115" s="20" t="s">
        <v>924</v>
      </c>
      <c r="I115" s="20" t="s">
        <v>742</v>
      </c>
      <c r="J115" s="20" t="s">
        <v>743</v>
      </c>
    </row>
    <row r="116" spans="1:10" ht="33" customHeight="1" x14ac:dyDescent="0.15">
      <c r="A116" s="16"/>
      <c r="B116" s="1" t="s">
        <v>518</v>
      </c>
      <c r="C116" s="24" t="s">
        <v>510</v>
      </c>
      <c r="D116" s="1" t="s">
        <v>511</v>
      </c>
      <c r="E116" s="1" t="s">
        <v>512</v>
      </c>
      <c r="F116" s="25" t="s">
        <v>56</v>
      </c>
      <c r="G116" s="20" t="s">
        <v>925</v>
      </c>
      <c r="I116" s="20" t="s">
        <v>744</v>
      </c>
      <c r="J116" s="20" t="s">
        <v>745</v>
      </c>
    </row>
    <row r="117" spans="1:10" ht="33" customHeight="1" x14ac:dyDescent="0.15">
      <c r="A117" s="16"/>
      <c r="B117" s="1" t="s">
        <v>519</v>
      </c>
      <c r="C117" s="24" t="s">
        <v>513</v>
      </c>
      <c r="D117" s="1" t="s">
        <v>514</v>
      </c>
      <c r="E117" s="1" t="s">
        <v>515</v>
      </c>
      <c r="F117" s="25" t="s">
        <v>56</v>
      </c>
      <c r="G117" s="20" t="s">
        <v>926</v>
      </c>
      <c r="I117" s="20" t="s">
        <v>746</v>
      </c>
      <c r="J117" s="20" t="s">
        <v>747</v>
      </c>
    </row>
    <row r="118" spans="1:10" ht="33" customHeight="1" x14ac:dyDescent="0.15">
      <c r="A118" s="16"/>
      <c r="B118" s="1" t="s">
        <v>520</v>
      </c>
      <c r="C118" s="24" t="s">
        <v>516</v>
      </c>
      <c r="D118" s="1" t="s">
        <v>517</v>
      </c>
      <c r="E118" s="1" t="s">
        <v>949</v>
      </c>
      <c r="F118" s="25" t="s">
        <v>56</v>
      </c>
      <c r="G118" s="20" t="s">
        <v>975</v>
      </c>
      <c r="I118" s="20" t="s">
        <v>974</v>
      </c>
      <c r="J118" s="20" t="s">
        <v>748</v>
      </c>
    </row>
    <row r="119" spans="1:10" ht="33" customHeight="1" x14ac:dyDescent="0.15">
      <c r="A119" s="16"/>
      <c r="B119" s="1" t="s">
        <v>759</v>
      </c>
      <c r="C119" s="24" t="s">
        <v>755</v>
      </c>
      <c r="D119" s="1" t="s">
        <v>756</v>
      </c>
      <c r="E119" s="1" t="s">
        <v>757</v>
      </c>
      <c r="F119" s="25" t="s">
        <v>56</v>
      </c>
      <c r="G119" s="20" t="s">
        <v>927</v>
      </c>
      <c r="H119" s="20" t="s">
        <v>758</v>
      </c>
      <c r="I119" s="20" t="s">
        <v>760</v>
      </c>
      <c r="J119" s="20" t="s">
        <v>761</v>
      </c>
    </row>
    <row r="120" spans="1:10" ht="66" customHeight="1" x14ac:dyDescent="0.15">
      <c r="A120" s="16"/>
      <c r="B120" s="1" t="s">
        <v>768</v>
      </c>
      <c r="C120" s="24" t="s">
        <v>762</v>
      </c>
      <c r="D120" s="1" t="s">
        <v>763</v>
      </c>
      <c r="E120" s="1" t="s">
        <v>764</v>
      </c>
      <c r="F120" s="25" t="s">
        <v>56</v>
      </c>
      <c r="G120" s="20" t="s">
        <v>928</v>
      </c>
      <c r="H120" s="20" t="s">
        <v>771</v>
      </c>
      <c r="I120" s="20" t="s">
        <v>769</v>
      </c>
      <c r="J120" s="20" t="s">
        <v>770</v>
      </c>
    </row>
    <row r="121" spans="1:10" ht="33" customHeight="1" x14ac:dyDescent="0.15">
      <c r="A121" s="16"/>
      <c r="B121" s="1" t="s">
        <v>772</v>
      </c>
      <c r="C121" s="24" t="s">
        <v>773</v>
      </c>
      <c r="D121" s="1" t="s">
        <v>774</v>
      </c>
      <c r="E121" s="1" t="s">
        <v>775</v>
      </c>
      <c r="F121" s="25" t="s">
        <v>56</v>
      </c>
      <c r="G121" s="20" t="s">
        <v>929</v>
      </c>
      <c r="I121" s="20" t="s">
        <v>784</v>
      </c>
      <c r="J121" s="20" t="s">
        <v>785</v>
      </c>
    </row>
    <row r="122" spans="1:10" ht="33" customHeight="1" x14ac:dyDescent="0.15">
      <c r="A122" s="16"/>
      <c r="B122" s="1" t="s">
        <v>976</v>
      </c>
      <c r="C122" s="24" t="s">
        <v>958</v>
      </c>
      <c r="D122" s="1" t="s">
        <v>776</v>
      </c>
      <c r="E122" s="1" t="s">
        <v>777</v>
      </c>
      <c r="F122" s="25" t="s">
        <v>56</v>
      </c>
      <c r="G122" s="20" t="s">
        <v>930</v>
      </c>
      <c r="I122" s="20" t="s">
        <v>786</v>
      </c>
      <c r="J122" s="20" t="s">
        <v>977</v>
      </c>
    </row>
    <row r="123" spans="1:10" ht="33" customHeight="1" x14ac:dyDescent="0.15">
      <c r="A123" s="16"/>
      <c r="B123" s="1" t="s">
        <v>787</v>
      </c>
      <c r="C123" s="24" t="s">
        <v>781</v>
      </c>
      <c r="D123" s="1" t="s">
        <v>782</v>
      </c>
      <c r="E123" s="1" t="s">
        <v>783</v>
      </c>
      <c r="F123" s="25" t="s">
        <v>56</v>
      </c>
      <c r="G123" s="20" t="s">
        <v>931</v>
      </c>
      <c r="I123" s="20" t="s">
        <v>791</v>
      </c>
      <c r="J123" s="20" t="s">
        <v>792</v>
      </c>
    </row>
    <row r="124" spans="1:10" ht="33" customHeight="1" x14ac:dyDescent="0.15">
      <c r="A124" s="16"/>
      <c r="B124" s="1" t="s">
        <v>796</v>
      </c>
      <c r="C124" s="24" t="s">
        <v>793</v>
      </c>
      <c r="D124" s="1" t="s">
        <v>794</v>
      </c>
      <c r="E124" s="1" t="s">
        <v>795</v>
      </c>
      <c r="F124" s="25" t="s">
        <v>56</v>
      </c>
      <c r="G124" s="20" t="s">
        <v>932</v>
      </c>
      <c r="I124" s="20" t="s">
        <v>803</v>
      </c>
      <c r="J124" s="20" t="s">
        <v>804</v>
      </c>
    </row>
    <row r="125" spans="1:10" ht="33" customHeight="1" x14ac:dyDescent="0.15">
      <c r="A125" s="16" t="s">
        <v>807</v>
      </c>
      <c r="B125" s="26" t="s">
        <v>805</v>
      </c>
      <c r="C125" s="26" t="s">
        <v>797</v>
      </c>
      <c r="D125" s="27" t="s">
        <v>798</v>
      </c>
      <c r="E125" s="26" t="s">
        <v>799</v>
      </c>
      <c r="F125" s="28" t="s">
        <v>978</v>
      </c>
      <c r="G125" s="20" t="s">
        <v>980</v>
      </c>
      <c r="I125" s="20" t="s">
        <v>979</v>
      </c>
      <c r="J125" s="20" t="s">
        <v>809</v>
      </c>
    </row>
    <row r="126" spans="1:10" ht="33" customHeight="1" x14ac:dyDescent="0.15">
      <c r="A126" s="16"/>
      <c r="B126" s="26" t="s">
        <v>806</v>
      </c>
      <c r="C126" s="26" t="s">
        <v>800</v>
      </c>
      <c r="D126" s="27" t="s">
        <v>801</v>
      </c>
      <c r="E126" s="26" t="s">
        <v>802</v>
      </c>
      <c r="F126" s="28" t="s">
        <v>56</v>
      </c>
      <c r="G126" s="20" t="s">
        <v>933</v>
      </c>
      <c r="I126" s="20" t="s">
        <v>810</v>
      </c>
      <c r="J126" s="20" t="s">
        <v>811</v>
      </c>
    </row>
    <row r="127" spans="1:10" ht="33" customHeight="1" x14ac:dyDescent="0.15">
      <c r="A127" s="16" t="s">
        <v>807</v>
      </c>
      <c r="B127" s="1" t="s">
        <v>937</v>
      </c>
      <c r="C127" s="24" t="s">
        <v>934</v>
      </c>
      <c r="D127" s="1" t="s">
        <v>935</v>
      </c>
      <c r="E127" s="1" t="s">
        <v>936</v>
      </c>
      <c r="F127" s="25" t="s">
        <v>56</v>
      </c>
      <c r="G127" s="20" t="s">
        <v>942</v>
      </c>
      <c r="I127" s="20" t="s">
        <v>941</v>
      </c>
      <c r="J127" s="20" t="s">
        <v>943</v>
      </c>
    </row>
    <row r="128" spans="1:10" ht="33" customHeight="1" thickBot="1" x14ac:dyDescent="0.2">
      <c r="A128" s="35" t="s">
        <v>807</v>
      </c>
      <c r="B128" s="29" t="s">
        <v>944</v>
      </c>
      <c r="C128" s="30" t="s">
        <v>938</v>
      </c>
      <c r="D128" s="29" t="s">
        <v>939</v>
      </c>
      <c r="E128" s="29" t="s">
        <v>940</v>
      </c>
      <c r="F128" s="31" t="s">
        <v>56</v>
      </c>
      <c r="G128" s="20" t="s">
        <v>947</v>
      </c>
      <c r="I128" s="20" t="s">
        <v>946</v>
      </c>
      <c r="J128" s="20" t="s">
        <v>948</v>
      </c>
    </row>
    <row r="129" spans="8:8" ht="33" customHeight="1" x14ac:dyDescent="0.15"/>
    <row r="130" spans="8:8" ht="33" customHeight="1" x14ac:dyDescent="0.15">
      <c r="H130" s="32"/>
    </row>
  </sheetData>
  <sheetProtection autoFilter="0"/>
  <autoFilter ref="A1:F1" xr:uid="{F942D07B-8679-4F70-A09C-592B558E9822}"/>
  <phoneticPr fontId="2"/>
  <dataValidations count="1">
    <dataValidation type="list" allowBlank="1" showInputMessage="1" showErrorMessage="1" sqref="A2:A1048576" xr:uid="{449AF905-EE56-417C-B691-480AA74E0A02}">
      <formula1>"　,〇"</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C56B6B-EA0A-40D1-A295-5063A4BC31E0}">
  <sheetPr codeName="Sheet2"/>
  <dimension ref="A1:E158"/>
  <sheetViews>
    <sheetView workbookViewId="0">
      <selection activeCell="C42" sqref="C42"/>
    </sheetView>
  </sheetViews>
  <sheetFormatPr defaultRowHeight="13.5" x14ac:dyDescent="0.15"/>
  <cols>
    <col min="1" max="1" width="41.875" style="1" customWidth="1"/>
  </cols>
  <sheetData>
    <row r="1" spans="1:5" x14ac:dyDescent="0.15">
      <c r="A1" s="2"/>
      <c r="B1" s="4">
        <f ca="1">COUNTA(医療機関情報!B6:B7)+COUNTA(医療機関情報!B12:B13)+COUNTA(医療機関情報!B15)+COUNTA(医療機関情報!B18:B23)+COUNTA(医療機関情報!B30:B35)</f>
        <v>3</v>
      </c>
      <c r="D1" t="str">
        <f>IFERROR(IF(FIND("@",医療機関情報!$B$6),"Yes"),"No")</f>
        <v>No</v>
      </c>
      <c r="E1" t="s">
        <v>163</v>
      </c>
    </row>
    <row r="2" spans="1:5" x14ac:dyDescent="0.15">
      <c r="A2" s="2"/>
      <c r="B2">
        <f>COUNTIF(B26:B28,"TRUE")</f>
        <v>0</v>
      </c>
      <c r="D2" t="str">
        <f>IFERROR(IF(FIND("#",医療機関情報!$B$6),"Yes"),"No")</f>
        <v>No</v>
      </c>
      <c r="E2" t="s">
        <v>164</v>
      </c>
    </row>
    <row r="3" spans="1:5" x14ac:dyDescent="0.15">
      <c r="A3" s="2"/>
      <c r="B3" s="4">
        <f ca="1">SUM(B1:B2)</f>
        <v>3</v>
      </c>
      <c r="D3" t="str">
        <f>IFERROR(IF(FIND("%",医療機関情報!$B$6),"Yes"),"No")</f>
        <v>No</v>
      </c>
      <c r="E3" t="s">
        <v>165</v>
      </c>
    </row>
    <row r="4" spans="1:5" x14ac:dyDescent="0.15">
      <c r="A4" s="2"/>
      <c r="D4" t="str">
        <f>IFERROR(IF(FIND("-",医療機関情報!$B$6),"Yes"),"No")</f>
        <v>No</v>
      </c>
      <c r="E4" t="s">
        <v>148</v>
      </c>
    </row>
    <row r="5" spans="1:5" x14ac:dyDescent="0.15">
      <c r="A5" s="2"/>
      <c r="D5" t="str">
        <f>IFERROR(IF(FIND(".",医療機関情報!$B$6),"Yes"),"No")</f>
        <v>No</v>
      </c>
      <c r="E5" t="s">
        <v>12</v>
      </c>
    </row>
    <row r="6" spans="1:5" x14ac:dyDescent="0.15">
      <c r="A6" s="2"/>
      <c r="D6" t="str">
        <f>IFERROR(IF(FIND("?",医療機関情報!$B$6),"Yes"),"No")</f>
        <v>No</v>
      </c>
      <c r="E6" t="s">
        <v>11</v>
      </c>
    </row>
    <row r="7" spans="1:5" x14ac:dyDescent="0.15">
      <c r="A7" s="2"/>
      <c r="D7" t="str">
        <f>IFERROR(IF(FIND("(",医療機関情報!$B$6),"Yes"),"No")</f>
        <v>No</v>
      </c>
      <c r="E7" t="s">
        <v>13</v>
      </c>
    </row>
    <row r="8" spans="1:5" x14ac:dyDescent="0.15">
      <c r="D8" t="str">
        <f>IFERROR(IF(FIND(")",医療機関情報!$B$6),"Yes"),"No")</f>
        <v>No</v>
      </c>
      <c r="E8" t="s">
        <v>14</v>
      </c>
    </row>
    <row r="9" spans="1:5" x14ac:dyDescent="0.15">
      <c r="D9" t="str">
        <f>IFERROR(IF(FIND("[",医療機関情報!$B$6),"Yes"),"No")</f>
        <v>No</v>
      </c>
      <c r="E9" t="s">
        <v>15</v>
      </c>
    </row>
    <row r="10" spans="1:5" x14ac:dyDescent="0.15">
      <c r="D10" t="str">
        <f>IFERROR(IF(FIND("]",医療機関情報!$B$6),"Yes"),"No")</f>
        <v>No</v>
      </c>
      <c r="E10" t="s">
        <v>16</v>
      </c>
    </row>
    <row r="11" spans="1:5" x14ac:dyDescent="0.15">
      <c r="D11" t="str">
        <f>IFERROR(IF(FIND("/",医療機関情報!$B$6),"Yes"),"No")</f>
        <v>No</v>
      </c>
      <c r="E11" t="s">
        <v>17</v>
      </c>
    </row>
    <row r="12" spans="1:5" x14ac:dyDescent="0.15">
      <c r="D12" t="str">
        <f>IFERROR(IF(FIND("\",医療機関情報!$B$6),"Yes"),"No")</f>
        <v>No</v>
      </c>
      <c r="E12" t="s">
        <v>18</v>
      </c>
    </row>
    <row r="13" spans="1:5" x14ac:dyDescent="0.15">
      <c r="D13" t="str">
        <f>IFERROR(IF(FIND("=",医療機関情報!$B$6),"Yes"),"No")</f>
        <v>No</v>
      </c>
      <c r="E13" t="s">
        <v>19</v>
      </c>
    </row>
    <row r="14" spans="1:5" x14ac:dyDescent="0.15">
      <c r="D14" t="str">
        <f>IFERROR(IF(FIND("+",医療機関情報!$B$6),"Yes"),"No")</f>
        <v>No</v>
      </c>
      <c r="E14" t="s">
        <v>20</v>
      </c>
    </row>
    <row r="15" spans="1:5" x14ac:dyDescent="0.15">
      <c r="D15" t="str">
        <f>IFERROR(IF(FIND("&lt;",医療機関情報!$B$6),"Yes"),"No")</f>
        <v>No</v>
      </c>
      <c r="E15" t="s">
        <v>21</v>
      </c>
    </row>
    <row r="16" spans="1:5" x14ac:dyDescent="0.15">
      <c r="D16" t="str">
        <f>IFERROR(IF(FIND("&gt;",医療機関情報!$B$6),"Yes"),"No")</f>
        <v>No</v>
      </c>
      <c r="E16" t="s">
        <v>22</v>
      </c>
    </row>
    <row r="17" spans="2:5" x14ac:dyDescent="0.15">
      <c r="D17" t="str">
        <f>IFERROR(IF(FIND(":",医療機関情報!$B$6),"Yes"),"No")</f>
        <v>No</v>
      </c>
      <c r="E17" t="s">
        <v>23</v>
      </c>
    </row>
    <row r="18" spans="2:5" x14ac:dyDescent="0.15">
      <c r="D18" t="str">
        <f>IFERROR(IF(FIND(";",医療機関情報!$B$6),"Yes"),"No")</f>
        <v>No</v>
      </c>
      <c r="E18" t="s">
        <v>24</v>
      </c>
    </row>
    <row r="19" spans="2:5" x14ac:dyDescent="0.15">
      <c r="D19" t="str">
        <f>IFERROR(IF(FIND("""",医療機関情報!$B$6),"Yes"),"No")</f>
        <v>No</v>
      </c>
      <c r="E19" t="s">
        <v>25</v>
      </c>
    </row>
    <row r="20" spans="2:5" x14ac:dyDescent="0.15">
      <c r="D20" t="str">
        <f>IFERROR(IF(FIND(",",医療機関情報!$B$6),"Yes"),"No")</f>
        <v>No</v>
      </c>
      <c r="E20" s="3" t="s">
        <v>26</v>
      </c>
    </row>
    <row r="21" spans="2:5" x14ac:dyDescent="0.15">
      <c r="D21" t="str">
        <f>IFERROR(IF(FIND("*",医療機関情報!$B$6),"Yes"),"No")</f>
        <v>No</v>
      </c>
      <c r="E21" t="s">
        <v>27</v>
      </c>
    </row>
    <row r="22" spans="2:5" x14ac:dyDescent="0.15">
      <c r="D22" t="str">
        <f>IFERROR(IF(FIND("^",医療機関情報!$B$6),"Yes"),"No")</f>
        <v>No</v>
      </c>
      <c r="E22" t="s">
        <v>28</v>
      </c>
    </row>
    <row r="23" spans="2:5" x14ac:dyDescent="0.15">
      <c r="D23" t="str">
        <f>IFERROR(IF(FIND("|",医療機関情報!$B$6),"Yes"),"No")</f>
        <v>No</v>
      </c>
      <c r="E23" t="s">
        <v>29</v>
      </c>
    </row>
    <row r="24" spans="2:5" x14ac:dyDescent="0.15">
      <c r="D24" t="str">
        <f>IFERROR(IF(FIND("&amp;",医療機関情報!$B$6),"Yes"),"No")</f>
        <v>No</v>
      </c>
      <c r="E24" t="s">
        <v>30</v>
      </c>
    </row>
    <row r="25" spans="2:5" x14ac:dyDescent="0.15">
      <c r="D25" t="str">
        <f>IFERROR(IF(FIND(".",医療機関情報!$B$6),"Yes"),"No")</f>
        <v>No</v>
      </c>
      <c r="E25" t="s">
        <v>12</v>
      </c>
    </row>
    <row r="26" spans="2:5" x14ac:dyDescent="0.15">
      <c r="B26" t="b">
        <v>0</v>
      </c>
      <c r="D26" t="str">
        <f>IFERROR(IF(FIND("'",医療機関情報!$B$6),"Yes"),"No")</f>
        <v>No</v>
      </c>
      <c r="E26" s="3" t="s">
        <v>31</v>
      </c>
    </row>
    <row r="27" spans="2:5" x14ac:dyDescent="0.15">
      <c r="B27" t="b">
        <v>0</v>
      </c>
      <c r="D27" t="str">
        <f>IFERROR(IF(FIND("_",医療機関情報!$B$6),"Yes"),"No")</f>
        <v>No</v>
      </c>
      <c r="E27" t="s">
        <v>32</v>
      </c>
    </row>
    <row r="28" spans="2:5" x14ac:dyDescent="0.15">
      <c r="B28" t="b">
        <v>0</v>
      </c>
      <c r="D28" t="str">
        <f>IFERROR(IF(FIND(" ",医療機関情報!$B$6),"Yes"),"No")</f>
        <v>No</v>
      </c>
      <c r="E28" t="s">
        <v>33</v>
      </c>
    </row>
    <row r="29" spans="2:5" x14ac:dyDescent="0.15">
      <c r="D29" t="str">
        <f>IF(LEFT(医療機関情報!B6,1)="0","Yes","No")</f>
        <v>No</v>
      </c>
      <c r="E29" t="s">
        <v>34</v>
      </c>
    </row>
    <row r="30" spans="2:5" x14ac:dyDescent="0.15">
      <c r="D30">
        <f>COUNTIF(D1:D29,"Yes")</f>
        <v>0</v>
      </c>
    </row>
    <row r="52" spans="1:1" x14ac:dyDescent="0.15">
      <c r="A52" s="5"/>
    </row>
    <row r="53" spans="1:1" x14ac:dyDescent="0.15">
      <c r="A53" s="5"/>
    </row>
    <row r="54" spans="1:1" x14ac:dyDescent="0.15">
      <c r="A54" s="5"/>
    </row>
    <row r="55" spans="1:1" x14ac:dyDescent="0.15">
      <c r="A55" s="5"/>
    </row>
    <row r="101" spans="1:1" x14ac:dyDescent="0.15">
      <c r="A101"/>
    </row>
    <row r="102" spans="1:1" x14ac:dyDescent="0.15">
      <c r="A102"/>
    </row>
    <row r="103" spans="1:1" x14ac:dyDescent="0.15">
      <c r="A103"/>
    </row>
    <row r="104" spans="1:1" x14ac:dyDescent="0.15">
      <c r="A104"/>
    </row>
    <row r="105" spans="1:1" x14ac:dyDescent="0.15">
      <c r="A105"/>
    </row>
    <row r="106" spans="1:1" x14ac:dyDescent="0.15">
      <c r="A106"/>
    </row>
    <row r="107" spans="1:1" x14ac:dyDescent="0.15">
      <c r="A107"/>
    </row>
    <row r="108" spans="1:1" x14ac:dyDescent="0.15">
      <c r="A108"/>
    </row>
    <row r="109" spans="1:1" x14ac:dyDescent="0.15">
      <c r="A109"/>
    </row>
    <row r="110" spans="1:1" x14ac:dyDescent="0.15">
      <c r="A110"/>
    </row>
    <row r="111" spans="1:1" x14ac:dyDescent="0.15">
      <c r="A111"/>
    </row>
    <row r="112" spans="1:1" x14ac:dyDescent="0.15">
      <c r="A112"/>
    </row>
    <row r="113" spans="1:1" x14ac:dyDescent="0.15">
      <c r="A113"/>
    </row>
    <row r="114" spans="1:1" x14ac:dyDescent="0.15">
      <c r="A114"/>
    </row>
    <row r="115" spans="1:1" x14ac:dyDescent="0.15">
      <c r="A115"/>
    </row>
    <row r="116" spans="1:1" x14ac:dyDescent="0.15">
      <c r="A116"/>
    </row>
    <row r="117" spans="1:1" x14ac:dyDescent="0.15">
      <c r="A117"/>
    </row>
    <row r="118" spans="1:1" x14ac:dyDescent="0.15">
      <c r="A118"/>
    </row>
    <row r="119" spans="1:1" x14ac:dyDescent="0.15">
      <c r="A119"/>
    </row>
    <row r="120" spans="1:1" x14ac:dyDescent="0.15">
      <c r="A120"/>
    </row>
    <row r="121" spans="1:1" x14ac:dyDescent="0.15">
      <c r="A121"/>
    </row>
    <row r="122" spans="1:1" x14ac:dyDescent="0.15">
      <c r="A122"/>
    </row>
    <row r="123" spans="1:1" x14ac:dyDescent="0.15">
      <c r="A123"/>
    </row>
    <row r="124" spans="1:1" x14ac:dyDescent="0.15">
      <c r="A124"/>
    </row>
    <row r="125" spans="1:1" x14ac:dyDescent="0.15">
      <c r="A125"/>
    </row>
    <row r="126" spans="1:1" x14ac:dyDescent="0.15">
      <c r="A126"/>
    </row>
    <row r="127" spans="1:1" x14ac:dyDescent="0.15">
      <c r="A127"/>
    </row>
    <row r="128" spans="1:1" x14ac:dyDescent="0.15">
      <c r="A128"/>
    </row>
    <row r="129" spans="1:1" x14ac:dyDescent="0.15">
      <c r="A129"/>
    </row>
    <row r="130" spans="1:1" x14ac:dyDescent="0.15">
      <c r="A130"/>
    </row>
    <row r="131" spans="1:1" x14ac:dyDescent="0.15">
      <c r="A131"/>
    </row>
    <row r="132" spans="1:1" x14ac:dyDescent="0.15">
      <c r="A132"/>
    </row>
    <row r="133" spans="1:1" x14ac:dyDescent="0.15">
      <c r="A133"/>
    </row>
    <row r="134" spans="1:1" x14ac:dyDescent="0.15">
      <c r="A134"/>
    </row>
    <row r="135" spans="1:1" x14ac:dyDescent="0.15">
      <c r="A135"/>
    </row>
    <row r="136" spans="1:1" x14ac:dyDescent="0.15">
      <c r="A136"/>
    </row>
    <row r="137" spans="1:1" x14ac:dyDescent="0.15">
      <c r="A137"/>
    </row>
    <row r="138" spans="1:1" x14ac:dyDescent="0.15">
      <c r="A138"/>
    </row>
    <row r="139" spans="1:1" x14ac:dyDescent="0.15">
      <c r="A139"/>
    </row>
    <row r="140" spans="1:1" x14ac:dyDescent="0.15">
      <c r="A140"/>
    </row>
    <row r="141" spans="1:1" x14ac:dyDescent="0.15">
      <c r="A141"/>
    </row>
    <row r="142" spans="1:1" x14ac:dyDescent="0.15">
      <c r="A142"/>
    </row>
    <row r="143" spans="1:1" x14ac:dyDescent="0.15">
      <c r="A143"/>
    </row>
    <row r="144" spans="1:1" x14ac:dyDescent="0.15">
      <c r="A144"/>
    </row>
    <row r="145" spans="1:1" x14ac:dyDescent="0.15">
      <c r="A145"/>
    </row>
    <row r="146" spans="1:1" x14ac:dyDescent="0.15">
      <c r="A146"/>
    </row>
    <row r="147" spans="1:1" x14ac:dyDescent="0.15">
      <c r="A147"/>
    </row>
    <row r="148" spans="1:1" x14ac:dyDescent="0.15">
      <c r="A148"/>
    </row>
    <row r="149" spans="1:1" x14ac:dyDescent="0.15">
      <c r="A149"/>
    </row>
    <row r="150" spans="1:1" x14ac:dyDescent="0.15">
      <c r="A150"/>
    </row>
    <row r="151" spans="1:1" x14ac:dyDescent="0.15">
      <c r="A151"/>
    </row>
    <row r="152" spans="1:1" x14ac:dyDescent="0.15">
      <c r="A152"/>
    </row>
    <row r="153" spans="1:1" x14ac:dyDescent="0.15">
      <c r="A153"/>
    </row>
    <row r="154" spans="1:1" x14ac:dyDescent="0.15">
      <c r="A154"/>
    </row>
    <row r="155" spans="1:1" x14ac:dyDescent="0.15">
      <c r="A155"/>
    </row>
    <row r="156" spans="1:1" x14ac:dyDescent="0.15">
      <c r="A156"/>
    </row>
    <row r="157" spans="1:1" x14ac:dyDescent="0.15">
      <c r="A157"/>
    </row>
    <row r="158" spans="1:1" x14ac:dyDescent="0.15">
      <c r="A158"/>
    </row>
  </sheetData>
  <phoneticPr fontId="2"/>
  <conditionalFormatting sqref="A2:A31">
    <cfRule type="duplicateValues" dxfId="0" priority="1"/>
  </conditionalFormatting>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5121" r:id="rId3" name="Button 1">
              <controlPr defaultSize="0" print="0" autoFill="0" autoPict="0" macro="[0]!secret_ボタン1_Click">
                <anchor moveWithCells="1" sizeWithCells="1">
                  <from>
                    <xdr:col>6</xdr:col>
                    <xdr:colOff>123825</xdr:colOff>
                    <xdr:row>3</xdr:row>
                    <xdr:rowOff>76200</xdr:rowOff>
                  </from>
                  <to>
                    <xdr:col>8</xdr:col>
                    <xdr:colOff>161925</xdr:colOff>
                    <xdr:row>7</xdr:row>
                    <xdr:rowOff>142875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医療機関情報</vt:lpstr>
      <vt:lpstr>遺伝子検査一覧表</vt:lpstr>
      <vt:lpstr>医療機関情報!Print_Area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2026-06-01T06:54:13Z</dcterms:modified>
</cp:coreProperties>
</file>