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docs.live.net/512b6e9e2cfd036f/Research/実際の実験かずさ/先天性免疫不全NGS関連/依頼書/2023依頼書/"/>
    </mc:Choice>
  </mc:AlternateContent>
  <xr:revisionPtr revIDLastSave="2" documentId="8_{F1F9E6C1-B883-48B5-B8E8-EDD31D6B2EDB}" xr6:coauthVersionLast="47" xr6:coauthVersionMax="47" xr10:uidLastSave="{265A5DDB-3857-47F2-9426-01B065615113}"/>
  <workbookProtection workbookAlgorithmName="SHA-512" workbookHashValue="IGh2kmgtwf/c51tbCKIGxt/mgexn3Pxr6PAVs+eKz9yKWpfbPl4jxe0J+Z0o5aIzTMVKJpLYPRLigalqF1wj7Q==" workbookSaltValue="3U6LQ0kVuY4K1wuQvs6nQg==" workbookSpinCount="100000" lockStructure="1"/>
  <bookViews>
    <workbookView xWindow="-120" yWindow="-120" windowWidth="29040" windowHeight="15720" activeTab="1" xr2:uid="{7AFFBCD9-C0B4-4EF7-9B30-3DF5D0E56EB9}"/>
  </bookViews>
  <sheets>
    <sheet name="医療機関情報" sheetId="1" r:id="rId1"/>
    <sheet name="検査箇所一覧表" sheetId="2" r:id="rId2"/>
    <sheet name="secret" sheetId="3" state="hidden" r:id="rId3"/>
  </sheets>
  <definedNames>
    <definedName name="_xlnm.Print_Area" localSheetId="0">医療機関情報!$A$1:$B$44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3" l="1"/>
  <c r="D29" i="3"/>
  <c r="D28" i="3"/>
  <c r="D27" i="3"/>
  <c r="D26" i="3"/>
  <c r="D25" i="3"/>
  <c r="D24" i="3"/>
  <c r="D23" i="3"/>
  <c r="D22" i="3"/>
  <c r="D21" i="3"/>
  <c r="D20" i="3"/>
  <c r="D19" i="3"/>
  <c r="D18" i="3"/>
  <c r="D17" i="3"/>
  <c r="D16" i="3"/>
  <c r="D15" i="3"/>
  <c r="D14" i="3"/>
  <c r="D13" i="3"/>
  <c r="D12" i="3"/>
  <c r="D11" i="3"/>
  <c r="D10" i="3"/>
  <c r="D9" i="3"/>
  <c r="D8" i="3"/>
  <c r="D7" i="3"/>
  <c r="D6" i="3"/>
  <c r="D5" i="3"/>
  <c r="D4" i="3"/>
  <c r="D3" i="3"/>
  <c r="D2" i="3"/>
  <c r="B2" i="3"/>
  <c r="D1" i="3"/>
  <c r="B1" i="3"/>
  <c r="B3" i="3" s="1"/>
  <c r="A1" i="3"/>
  <c r="B12" i="1"/>
  <c r="A42" i="1" a="1"/>
  <c r="A42"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<sst xmlns="http://schemas.openxmlformats.org/spreadsheetml/2006/main" count="354" uniqueCount="245">
  <si>
    <t>このエクセル版依頼書をメール添付で　onjk@kazusa.or.jp　までお送りください。</t>
    <rPh sb="6" eb="7">
      <t>バン</t>
    </rPh>
    <rPh sb="7" eb="10">
      <t>イライショ</t>
    </rPh>
    <rPh sb="14" eb="16">
      <t>テンプ</t>
    </rPh>
    <phoneticPr fontId="2"/>
  </si>
  <si>
    <r>
      <t>検体受領後</t>
    </r>
    <r>
      <rPr>
        <b/>
        <sz val="12"/>
        <color rgb="FFFF0000"/>
        <rFont val="ＭＳ ゴシック"/>
        <family val="3"/>
        <charset val="128"/>
      </rPr>
      <t>自動登録</t>
    </r>
    <r>
      <rPr>
        <b/>
        <sz val="12"/>
        <rFont val="ＭＳ ゴシック"/>
        <family val="3"/>
        <charset val="128"/>
      </rPr>
      <t>となります。依頼書提出後、修正を加えた場合は必ず</t>
    </r>
    <r>
      <rPr>
        <b/>
        <sz val="12"/>
        <color rgb="FFFF0000"/>
        <rFont val="ＭＳ ゴシック"/>
        <family val="3"/>
        <charset val="128"/>
      </rPr>
      <t>再提出</t>
    </r>
    <r>
      <rPr>
        <b/>
        <sz val="12"/>
        <rFont val="ＭＳ ゴシック"/>
        <family val="3"/>
        <charset val="128"/>
      </rPr>
      <t>をお願いします。</t>
    </r>
    <rPh sb="0" eb="2">
      <t>ケンタイ</t>
    </rPh>
    <rPh sb="2" eb="4">
      <t>ジュリョウ</t>
    </rPh>
    <rPh sb="4" eb="5">
      <t>ゴ</t>
    </rPh>
    <rPh sb="5" eb="7">
      <t>ジドウ</t>
    </rPh>
    <rPh sb="7" eb="9">
      <t>トウロク</t>
    </rPh>
    <rPh sb="38" eb="39">
      <t>ネガ</t>
    </rPh>
    <phoneticPr fontId="2"/>
  </si>
  <si>
    <t>dPCR解析依頼書</t>
    <rPh sb="4" eb="6">
      <t>カイセキ</t>
    </rPh>
    <phoneticPr fontId="2"/>
  </si>
  <si>
    <t>(1）検体情報</t>
    <rPh sb="3" eb="5">
      <t>ケンタイ</t>
    </rPh>
    <rPh sb="5" eb="7">
      <t>ジョウホウ</t>
    </rPh>
    <phoneticPr fontId="2"/>
  </si>
  <si>
    <t>匿名化IDに禁止文字があります。変更して下さい。</t>
    <rPh sb="0" eb="2">
      <t>トクメイ</t>
    </rPh>
    <rPh sb="2" eb="3">
      <t>カ</t>
    </rPh>
    <rPh sb="6" eb="10">
      <t>キンシモジ</t>
    </rPh>
    <rPh sb="16" eb="18">
      <t>ヘンコウ</t>
    </rPh>
    <rPh sb="20" eb="21">
      <t>クダ</t>
    </rPh>
    <phoneticPr fontId="2"/>
  </si>
  <si>
    <t xml:space="preserve">
</t>
    <phoneticPr fontId="2"/>
  </si>
  <si>
    <r>
      <t>匿名化ID</t>
    </r>
    <r>
      <rPr>
        <sz val="10.5"/>
        <color rgb="FFFF0000"/>
        <rFont val="ＭＳ ゴシック"/>
        <family val="3"/>
        <charset val="128"/>
      </rPr>
      <t>（必須）</t>
    </r>
    <r>
      <rPr>
        <sz val="10.5"/>
        <rFont val="ＭＳ ゴシック"/>
        <family val="3"/>
        <charset val="128"/>
      </rPr>
      <t xml:space="preserve">
 (医療機関検体管理番号):</t>
    </r>
    <rPh sb="0" eb="2">
      <t>トクメイ</t>
    </rPh>
    <rPh sb="2" eb="3">
      <t>カ</t>
    </rPh>
    <rPh sb="6" eb="8">
      <t>ヒッス</t>
    </rPh>
    <rPh sb="12" eb="14">
      <t>イリョウ</t>
    </rPh>
    <rPh sb="14" eb="16">
      <t>キカン</t>
    </rPh>
    <rPh sb="16" eb="18">
      <t>ケンタイ</t>
    </rPh>
    <rPh sb="18" eb="20">
      <t>カンリ</t>
    </rPh>
    <rPh sb="20" eb="22">
      <t>バンゴウ</t>
    </rPh>
    <phoneticPr fontId="2"/>
  </si>
  <si>
    <r>
      <rPr>
        <b/>
        <sz val="11"/>
        <color rgb="FFFF0000"/>
        <rFont val="游ゴシック"/>
        <family val="3"/>
        <charset val="128"/>
        <scheme val="minor"/>
      </rPr>
      <t>　　</t>
    </r>
    <r>
      <rPr>
        <b/>
        <sz val="11"/>
        <rFont val="游ゴシック"/>
        <family val="3"/>
        <charset val="128"/>
        <scheme val="minor"/>
      </rPr>
      <t xml:space="preserve">匿名化IDは半角英数字で4～10桁でお願いします。個人名などが類推できるものはご遠慮下さい。 </t>
    </r>
    <r>
      <rPr>
        <b/>
        <sz val="11"/>
        <color rgb="FFFF0000"/>
        <rFont val="游ゴシック"/>
        <family val="3"/>
        <charset val="128"/>
        <scheme val="minor"/>
      </rPr>
      <t xml:space="preserve">
　　匿名化ID禁止文字</t>
    </r>
    <r>
      <rPr>
        <b/>
        <sz val="11"/>
        <rFont val="游ゴシック"/>
        <family val="3"/>
        <charset val="128"/>
        <scheme val="minor"/>
      </rPr>
      <t xml:space="preserve"> @ # % ?  ( )  [ ]  /  \  =  +  &lt; &gt;  :  ;  "  '  ,  *  ^  |  &amp;  .　などの記号
　　[0ゼロ]から始まるID、スペース、ハイフン、アンダーバーも使用できません</t>
    </r>
    <r>
      <rPr>
        <sz val="11"/>
        <rFont val="游ゴシック"/>
        <family val="3"/>
        <charset val="128"/>
        <scheme val="minor"/>
      </rPr>
      <t>。</t>
    </r>
    <rPh sb="52" eb="54">
      <t>トクメイ</t>
    </rPh>
    <rPh sb="54" eb="55">
      <t>カ</t>
    </rPh>
    <rPh sb="130" eb="132">
      <t>キゴウ</t>
    </rPh>
    <phoneticPr fontId="2"/>
  </si>
  <si>
    <t>(2）希望される検査箇所</t>
    <rPh sb="8" eb="12">
      <t>ケンサカショ</t>
    </rPh>
    <phoneticPr fontId="2"/>
  </si>
  <si>
    <t>シート「検査箇所一覧表」にてご希望の検査のA列を「〇」に選択ください。</t>
    <rPh sb="4" eb="6">
      <t>ケンサ</t>
    </rPh>
    <rPh sb="6" eb="8">
      <t>カショ</t>
    </rPh>
    <rPh sb="8" eb="10">
      <t>イチラン</t>
    </rPh>
    <rPh sb="10" eb="11">
      <t>ヒョウ</t>
    </rPh>
    <rPh sb="15" eb="17">
      <t>キボウ</t>
    </rPh>
    <rPh sb="18" eb="20">
      <t>ケンサ</t>
    </rPh>
    <rPh sb="22" eb="23">
      <t>レツ</t>
    </rPh>
    <rPh sb="28" eb="30">
      <t>センタク</t>
    </rPh>
    <phoneticPr fontId="2"/>
  </si>
  <si>
    <t xml:space="preserve"> 造血幹細胞移植後ではありませんか？</t>
    <rPh sb="1" eb="9">
      <t>ゾウケツカンサイボウイショクゴ</t>
    </rPh>
    <phoneticPr fontId="2"/>
  </si>
  <si>
    <t>複数選択可能です。</t>
    <rPh sb="0" eb="2">
      <t>フクスウ</t>
    </rPh>
    <rPh sb="2" eb="4">
      <t>センタク</t>
    </rPh>
    <rPh sb="4" eb="6">
      <t>カノウ</t>
    </rPh>
    <phoneticPr fontId="2"/>
  </si>
  <si>
    <t>　その場合血液での検査は不適です。</t>
    <rPh sb="3" eb="5">
      <t>バアイ</t>
    </rPh>
    <rPh sb="5" eb="7">
      <t>ケツエキ</t>
    </rPh>
    <rPh sb="9" eb="11">
      <t>ケンサ</t>
    </rPh>
    <rPh sb="12" eb="14">
      <t>フテキ</t>
    </rPh>
    <phoneticPr fontId="2"/>
  </si>
  <si>
    <t>(3）医療機関情報　（結果報告書送付先情報）</t>
    <rPh sb="11" eb="13">
      <t>ケッカ</t>
    </rPh>
    <rPh sb="13" eb="16">
      <t>ホウコクショ</t>
    </rPh>
    <rPh sb="16" eb="18">
      <t>ソウフ</t>
    </rPh>
    <rPh sb="18" eb="19">
      <t>サキ</t>
    </rPh>
    <rPh sb="19" eb="21">
      <t>ジョウホウ</t>
    </rPh>
    <phoneticPr fontId="2"/>
  </si>
  <si>
    <r>
      <t>医療機関</t>
    </r>
    <r>
      <rPr>
        <sz val="10.5"/>
        <color rgb="FFFF0000"/>
        <rFont val="ＭＳ ゴシック"/>
        <family val="3"/>
        <charset val="128"/>
      </rPr>
      <t>（必須）</t>
    </r>
    <r>
      <rPr>
        <sz val="10.5"/>
        <rFont val="ＭＳ ゴシック"/>
        <family val="3"/>
        <charset val="128"/>
      </rPr>
      <t>：</t>
    </r>
    <rPh sb="5" eb="7">
      <t>ヒッス</t>
    </rPh>
    <phoneticPr fontId="2"/>
  </si>
  <si>
    <r>
      <t>診療科</t>
    </r>
    <r>
      <rPr>
        <sz val="10.5"/>
        <color rgb="FFFF0000"/>
        <rFont val="ＭＳ ゴシック"/>
        <family val="3"/>
        <charset val="128"/>
      </rPr>
      <t>（必須）</t>
    </r>
    <r>
      <rPr>
        <sz val="10.5"/>
        <rFont val="ＭＳ ゴシック"/>
        <family val="3"/>
        <charset val="128"/>
      </rPr>
      <t>：</t>
    </r>
    <rPh sb="4" eb="6">
      <t>ヒッス</t>
    </rPh>
    <phoneticPr fontId="2"/>
  </si>
  <si>
    <r>
      <t>郵便番号</t>
    </r>
    <r>
      <rPr>
        <sz val="10.5"/>
        <color rgb="FFFF0000"/>
        <rFont val="ＭＳ ゴシック"/>
        <family val="3"/>
        <charset val="128"/>
      </rPr>
      <t>（必須）</t>
    </r>
    <r>
      <rPr>
        <sz val="10.5"/>
        <rFont val="ＭＳ ゴシック"/>
        <family val="3"/>
        <charset val="128"/>
      </rPr>
      <t>：</t>
    </r>
    <rPh sb="0" eb="4">
      <t>ユウビンバンゴウ</t>
    </rPh>
    <rPh sb="5" eb="7">
      <t>ヒッス</t>
    </rPh>
    <phoneticPr fontId="2"/>
  </si>
  <si>
    <t>〒</t>
    <phoneticPr fontId="2"/>
  </si>
  <si>
    <r>
      <t>所在地</t>
    </r>
    <r>
      <rPr>
        <sz val="10.5"/>
        <color rgb="FFFF0000"/>
        <rFont val="ＭＳ ゴシック"/>
        <family val="3"/>
        <charset val="128"/>
      </rPr>
      <t>（必須）</t>
    </r>
    <r>
      <rPr>
        <sz val="10.5"/>
        <rFont val="ＭＳ ゴシック"/>
        <family val="3"/>
        <charset val="128"/>
      </rPr>
      <t>：</t>
    </r>
    <rPh sb="0" eb="3">
      <t>ショザイチ</t>
    </rPh>
    <rPh sb="4" eb="6">
      <t>ヒッス</t>
    </rPh>
    <phoneticPr fontId="2"/>
  </si>
  <si>
    <r>
      <t>担当医氏名</t>
    </r>
    <r>
      <rPr>
        <sz val="10.5"/>
        <color rgb="FFFF0000"/>
        <rFont val="ＭＳ ゴシック"/>
        <family val="3"/>
        <charset val="128"/>
      </rPr>
      <t>（必須）</t>
    </r>
    <r>
      <rPr>
        <sz val="10.5"/>
        <rFont val="ＭＳ ゴシック"/>
        <family val="3"/>
        <charset val="128"/>
      </rPr>
      <t>：</t>
    </r>
    <rPh sb="6" eb="8">
      <t>ヒッス</t>
    </rPh>
    <phoneticPr fontId="2"/>
  </si>
  <si>
    <r>
      <t>E-mailアドレス</t>
    </r>
    <r>
      <rPr>
        <sz val="10.5"/>
        <color rgb="FFFF0000"/>
        <rFont val="ＭＳ ゴシック"/>
        <family val="3"/>
        <charset val="128"/>
      </rPr>
      <t>（必須）</t>
    </r>
    <r>
      <rPr>
        <sz val="10.5"/>
        <rFont val="ＭＳ ゴシック"/>
        <family val="3"/>
        <charset val="128"/>
      </rPr>
      <t>：</t>
    </r>
    <rPh sb="11" eb="13">
      <t>ヒッス</t>
    </rPh>
    <phoneticPr fontId="2"/>
  </si>
  <si>
    <t>　受領メールと報告書送付メールは自動送信となりますので、必ずひとつのメールアドレスでお願いいたします。</t>
  </si>
  <si>
    <t>(4）日本医学会「医療における遺伝学的検査・診断に関するガイドライン(2022年3月改定)」の遵守事項の確認</t>
    <phoneticPr fontId="2"/>
  </si>
  <si>
    <t>チェックボックスをチェックしてください</t>
    <phoneticPr fontId="2"/>
  </si>
  <si>
    <t>1.検査前に被験者等に対して、検査の意義や目的、検査結果が血縁者に影響を与えうる可能性などについて十分な説明を行い、書面による同意・了解(インフォームド・コンセント、インフォームドアセント)を得た。</t>
    <phoneticPr fontId="2"/>
  </si>
  <si>
    <t>2.結果の解釈や遺伝カウンセリング等を実施できる、あるいは必要に応じて専門家の支援が受けられる体制である。</t>
    <phoneticPr fontId="2"/>
  </si>
  <si>
    <t>3.本検査結果のみではなく、臨床医学的な情報を含め総合的に診断を行うことできる。</t>
    <phoneticPr fontId="2"/>
  </si>
  <si>
    <t>(5）請求書送付先情報</t>
    <rPh sb="3" eb="6">
      <t>セイキュウショ</t>
    </rPh>
    <rPh sb="6" eb="8">
      <t>ソウフ</t>
    </rPh>
    <rPh sb="8" eb="9">
      <t>サキ</t>
    </rPh>
    <phoneticPr fontId="2"/>
  </si>
  <si>
    <r>
      <t>診療科または部署</t>
    </r>
    <r>
      <rPr>
        <sz val="10.5"/>
        <color rgb="FFFF0000"/>
        <rFont val="ＭＳ ゴシック"/>
        <family val="3"/>
        <charset val="128"/>
      </rPr>
      <t>（必須）</t>
    </r>
    <r>
      <rPr>
        <sz val="10.5"/>
        <rFont val="ＭＳ ゴシック"/>
        <family val="3"/>
        <charset val="128"/>
      </rPr>
      <t>：</t>
    </r>
    <rPh sb="0" eb="2">
      <t>シンリョウ</t>
    </rPh>
    <rPh sb="6" eb="8">
      <t>ブショ</t>
    </rPh>
    <rPh sb="9" eb="11">
      <t>ヒッス</t>
    </rPh>
    <phoneticPr fontId="2"/>
  </si>
  <si>
    <t xml:space="preserve"> </t>
    <phoneticPr fontId="2"/>
  </si>
  <si>
    <r>
      <t>担当氏名</t>
    </r>
    <r>
      <rPr>
        <sz val="10.5"/>
        <color rgb="FFFF0000"/>
        <rFont val="ＭＳ ゴシック"/>
        <family val="3"/>
        <charset val="128"/>
      </rPr>
      <t>（必須）</t>
    </r>
    <r>
      <rPr>
        <sz val="10.5"/>
        <rFont val="ＭＳ ゴシック"/>
        <family val="3"/>
        <charset val="128"/>
      </rPr>
      <t>：</t>
    </r>
    <rPh sb="0" eb="2">
      <t>タントウ</t>
    </rPh>
    <rPh sb="2" eb="4">
      <t>シメイ</t>
    </rPh>
    <rPh sb="5" eb="7">
      <t>ヒッス</t>
    </rPh>
    <phoneticPr fontId="2"/>
  </si>
  <si>
    <t>(7）特記事項（任意）</t>
    <rPh sb="8" eb="10">
      <t>ニンイ</t>
    </rPh>
    <phoneticPr fontId="2"/>
  </si>
  <si>
    <t>　家族診断歴など、連絡事項をご記入ください。</t>
    <rPh sb="1" eb="3">
      <t>カゾク</t>
    </rPh>
    <rPh sb="3" eb="5">
      <t>シンダン</t>
    </rPh>
    <rPh sb="5" eb="6">
      <t>レキ</t>
    </rPh>
    <rPh sb="9" eb="11">
      <t>レンラク</t>
    </rPh>
    <rPh sb="11" eb="13">
      <t>ジコウ</t>
    </rPh>
    <rPh sb="15" eb="17">
      <t>キニュウ</t>
    </rPh>
    <phoneticPr fontId="2"/>
  </si>
  <si>
    <t>患者様から検査同意(書)取得を前提としています</t>
    <rPh sb="10" eb="11">
      <t>ショ</t>
    </rPh>
    <phoneticPr fontId="2"/>
  </si>
  <si>
    <t>公益財団法人 かずさDNA研究所　遺伝子検査室</t>
    <rPh sb="0" eb="2">
      <t>コウエキ</t>
    </rPh>
    <rPh sb="2" eb="4">
      <t>ザイダン</t>
    </rPh>
    <rPh sb="4" eb="6">
      <t>ホウジン</t>
    </rPh>
    <rPh sb="13" eb="16">
      <t>ケンキュウジョ</t>
    </rPh>
    <rPh sb="17" eb="20">
      <t>イデンシ</t>
    </rPh>
    <rPh sb="20" eb="22">
      <t>ケンサ</t>
    </rPh>
    <rPh sb="22" eb="23">
      <t>シツ</t>
    </rPh>
    <phoneticPr fontId="2"/>
  </si>
  <si>
    <t>〒292-0818　千葉県木更津市かずさ鎌足2丁目5-23</t>
    <rPh sb="10" eb="13">
      <t>チバケン</t>
    </rPh>
    <rPh sb="13" eb="17">
      <t>キサラヅシ</t>
    </rPh>
    <rPh sb="20" eb="22">
      <t>カマタリ</t>
    </rPh>
    <rPh sb="23" eb="25">
      <t>チョウメ</t>
    </rPh>
    <phoneticPr fontId="2"/>
  </si>
  <si>
    <t>選択してください</t>
  </si>
  <si>
    <t>chr</t>
  </si>
  <si>
    <t>position_hg38_start</t>
  </si>
  <si>
    <t>position_hg38_end</t>
  </si>
  <si>
    <t>遺伝子名</t>
  </si>
  <si>
    <t>refseq_ID</t>
  </si>
  <si>
    <t>exon番号</t>
  </si>
  <si>
    <t>AccessID</t>
  </si>
  <si>
    <t>1</t>
  </si>
  <si>
    <t>247434141</t>
  </si>
  <si>
    <t>247434249</t>
  </si>
  <si>
    <t>NLRP3</t>
  </si>
  <si>
    <t>NM_004895</t>
  </si>
  <si>
    <t>ex6</t>
  </si>
  <si>
    <t>247444646</t>
  </si>
  <si>
    <t>247444788</t>
  </si>
  <si>
    <t>ex9</t>
  </si>
  <si>
    <t>2</t>
  </si>
  <si>
    <t>110123930</t>
  </si>
  <si>
    <t>110124046</t>
  </si>
  <si>
    <t>NPHP1</t>
  </si>
  <si>
    <t>NM_000272</t>
  </si>
  <si>
    <t>ex20</t>
  </si>
  <si>
    <t>110129167</t>
  </si>
  <si>
    <t>110129256</t>
  </si>
  <si>
    <t>ex18</t>
  </si>
  <si>
    <t>3</t>
  </si>
  <si>
    <t>136283856</t>
  </si>
  <si>
    <t>136283939</t>
  </si>
  <si>
    <t>PCCB</t>
  </si>
  <si>
    <t>NM_000532</t>
  </si>
  <si>
    <t>5</t>
  </si>
  <si>
    <t>177273692</t>
  </si>
  <si>
    <t>177273827</t>
  </si>
  <si>
    <t>NSD1</t>
  </si>
  <si>
    <t>NM_022455</t>
  </si>
  <si>
    <t>ex17</t>
  </si>
  <si>
    <t>6</t>
  </si>
  <si>
    <t>137871982</t>
  </si>
  <si>
    <t>137872068</t>
  </si>
  <si>
    <t>TNFAIP3</t>
  </si>
  <si>
    <t>NM_006290</t>
  </si>
  <si>
    <t>int2</t>
  </si>
  <si>
    <t>137879121</t>
  </si>
  <si>
    <t>137879236</t>
  </si>
  <si>
    <t>ex7</t>
  </si>
  <si>
    <t>137881054</t>
  </si>
  <si>
    <t>137881159</t>
  </si>
  <si>
    <t>8</t>
  </si>
  <si>
    <t>60741430</t>
  </si>
  <si>
    <t>60741550</t>
  </si>
  <si>
    <t>CHD7</t>
  </si>
  <si>
    <t>NM_017780</t>
  </si>
  <si>
    <t>ex2</t>
  </si>
  <si>
    <t>9</t>
  </si>
  <si>
    <t>6554649</t>
  </si>
  <si>
    <t>6554741</t>
  </si>
  <si>
    <t>GLDC</t>
  </si>
  <si>
    <t>NM_000170</t>
  </si>
  <si>
    <t>ex19</t>
  </si>
  <si>
    <t>11</t>
  </si>
  <si>
    <t>2583440</t>
  </si>
  <si>
    <t>2583639</t>
  </si>
  <si>
    <t>KCNQ1</t>
  </si>
  <si>
    <t>NM_000218</t>
  </si>
  <si>
    <t>13</t>
  </si>
  <si>
    <t>100257579</t>
  </si>
  <si>
    <t>100257678</t>
  </si>
  <si>
    <t>PCCA</t>
  </si>
  <si>
    <t>NM_000282</t>
  </si>
  <si>
    <t>100273226</t>
  </si>
  <si>
    <t>100273308</t>
  </si>
  <si>
    <t>ex12</t>
  </si>
  <si>
    <t>15</t>
  </si>
  <si>
    <t>48415499</t>
  </si>
  <si>
    <t>48415609</t>
  </si>
  <si>
    <t>FBN1</t>
  </si>
  <si>
    <t>NM_000138</t>
  </si>
  <si>
    <t>ex64</t>
  </si>
  <si>
    <t>48474300</t>
  </si>
  <si>
    <t>48474378</t>
  </si>
  <si>
    <t>ex34</t>
  </si>
  <si>
    <t>48613008</t>
  </si>
  <si>
    <t>48613090</t>
  </si>
  <si>
    <t>ex3</t>
  </si>
  <si>
    <t>16</t>
  </si>
  <si>
    <t>2048632</t>
  </si>
  <si>
    <t>2048724</t>
  </si>
  <si>
    <t>TSC2</t>
  </si>
  <si>
    <t>NM_000548</t>
  </si>
  <si>
    <t>2060686</t>
  </si>
  <si>
    <t>2060782</t>
  </si>
  <si>
    <t>ex11</t>
  </si>
  <si>
    <t>3727723</t>
  </si>
  <si>
    <t>3727868</t>
  </si>
  <si>
    <t>CREBBP</t>
  </si>
  <si>
    <t>NM_004380</t>
  </si>
  <si>
    <t>ex31</t>
  </si>
  <si>
    <t>3736008</t>
  </si>
  <si>
    <t>3736129</t>
  </si>
  <si>
    <t>ex28</t>
  </si>
  <si>
    <t>3736654</t>
  </si>
  <si>
    <t>3736789</t>
  </si>
  <si>
    <t>ex27</t>
  </si>
  <si>
    <t>3751674</t>
  </si>
  <si>
    <t>3751822</t>
  </si>
  <si>
    <t>3769189</t>
  </si>
  <si>
    <t>3769337</t>
  </si>
  <si>
    <t>ex15</t>
  </si>
  <si>
    <t>3770773</t>
  </si>
  <si>
    <t>3770854</t>
  </si>
  <si>
    <t>ex14</t>
  </si>
  <si>
    <t>3778655</t>
  </si>
  <si>
    <t>3778757</t>
  </si>
  <si>
    <t>3780769</t>
  </si>
  <si>
    <t>3780861</t>
  </si>
  <si>
    <t>ex8</t>
  </si>
  <si>
    <t>3782662</t>
  </si>
  <si>
    <t>3782735</t>
  </si>
  <si>
    <t>3810675</t>
  </si>
  <si>
    <t>3810767</t>
  </si>
  <si>
    <t>3850278</t>
  </si>
  <si>
    <t>3850376</t>
  </si>
  <si>
    <t>17</t>
  </si>
  <si>
    <t>17213642</t>
  </si>
  <si>
    <t>17213741</t>
  </si>
  <si>
    <t>FLCN</t>
  </si>
  <si>
    <t>NM_144997</t>
  </si>
  <si>
    <t>31232740</t>
  </si>
  <si>
    <t>31232833</t>
  </si>
  <si>
    <t>NF1</t>
  </si>
  <si>
    <t>NM_000267</t>
  </si>
  <si>
    <t>ex26</t>
  </si>
  <si>
    <t>31325980</t>
  </si>
  <si>
    <t>31326095</t>
  </si>
  <si>
    <t>ex36</t>
  </si>
  <si>
    <t>37699059</t>
  </si>
  <si>
    <t>37699144</t>
  </si>
  <si>
    <t>HNF1B</t>
  </si>
  <si>
    <t>NM_000458</t>
  </si>
  <si>
    <t>75830327</t>
  </si>
  <si>
    <t>75830454</t>
  </si>
  <si>
    <t>UNC13D</t>
  </si>
  <si>
    <t>NM_199242</t>
  </si>
  <si>
    <t>ex29</t>
  </si>
  <si>
    <t>75830585</t>
  </si>
  <si>
    <t>75830690</t>
  </si>
  <si>
    <t>75840012</t>
  </si>
  <si>
    <t>75840135</t>
  </si>
  <si>
    <t>75843466</t>
  </si>
  <si>
    <t>75843548</t>
  </si>
  <si>
    <t>X</t>
  </si>
  <si>
    <t>18604396</t>
  </si>
  <si>
    <t>18604479</t>
  </si>
  <si>
    <t>CDKL5</t>
  </si>
  <si>
    <t>NM_003159</t>
  </si>
  <si>
    <t>22098961</t>
  </si>
  <si>
    <t>22099046</t>
  </si>
  <si>
    <t>PHEX</t>
  </si>
  <si>
    <t>NM_000444</t>
  </si>
  <si>
    <t>22133473</t>
  </si>
  <si>
    <t>22133599</t>
  </si>
  <si>
    <t>101356837</t>
  </si>
  <si>
    <t>101356944</t>
  </si>
  <si>
    <t>BTK</t>
  </si>
  <si>
    <t>NM_000061</t>
  </si>
  <si>
    <t>101360696</t>
  </si>
  <si>
    <t>101360801</t>
  </si>
  <si>
    <t>154030952</t>
  </si>
  <si>
    <t>154031045</t>
  </si>
  <si>
    <t>MECP2</t>
  </si>
  <si>
    <t>NM_004992</t>
  </si>
  <si>
    <t>ex4</t>
  </si>
  <si>
    <t>154349495</t>
  </si>
  <si>
    <t>154349632</t>
  </si>
  <si>
    <t>FLNA</t>
  </si>
  <si>
    <t>NM_001456</t>
  </si>
  <si>
    <t>ex46</t>
  </si>
  <si>
    <t>154364604</t>
  </si>
  <si>
    <t>154364700</t>
  </si>
  <si>
    <t>ex13</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</si>
  <si>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</si>
  <si>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</si>
  <si>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</si>
  <si>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</si>
  <si>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</si>
  <si>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</si>
  <si>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</si>
  <si>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</si>
  <si>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</si>
  <si>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</si>
  <si>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</si>
  <si>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</si>
  <si>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</si>
  <si>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</si>
  <si>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&lt;</t>
    <phoneticPr fontId="2"/>
  </si>
  <si>
    <t>&gt;</t>
    <phoneticPr fontId="2"/>
  </si>
  <si>
    <t>:</t>
    <phoneticPr fontId="2"/>
  </si>
  <si>
    <t>;</t>
    <phoneticPr fontId="2"/>
  </si>
  <si>
    <t>"</t>
    <phoneticPr fontId="2"/>
  </si>
  <si>
    <t>,</t>
    <phoneticPr fontId="2"/>
  </si>
  <si>
    <t>*</t>
    <phoneticPr fontId="2"/>
  </si>
  <si>
    <t>^</t>
    <phoneticPr fontId="2"/>
  </si>
  <si>
    <t>|</t>
    <phoneticPr fontId="2"/>
  </si>
  <si>
    <t>&amp;</t>
    <phoneticPr fontId="2"/>
  </si>
  <si>
    <t>'</t>
    <phoneticPr fontId="2"/>
  </si>
  <si>
    <t>_</t>
    <phoneticPr fontId="2"/>
  </si>
  <si>
    <t>スペース</t>
    <phoneticPr fontId="2"/>
  </si>
  <si>
    <t>先頭ゼロ</t>
    <rPh sb="0" eb="2">
      <t>セントウ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</si>
</sst>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 "/>
  </numFmts>
  <fonts count="40" x14ac:knownFonts="1">
    <font>
      <sz val="11"/>
      <color theme="1"/>
      <name val="游ゴシック"/>
      <family val="2"/>
      <scheme val="minor"/>
    </font>
    <font>
      <b/>
      <sz val="12"/>
      <name val="ＭＳ ゴシック"/>
      <family val="3"/>
      <charset val="128"/>
    </font>
    <font>
      <sz val="6"/>
      <name val="游ゴシック"/>
      <family val="3"/>
      <charset val="128"/>
      <scheme val="minor"/>
    </font>
    <font>
      <b/>
      <sz val="13"/>
      <name val="ＭＳ ゴシック"/>
      <family val="3"/>
      <charset val="128"/>
    </font>
    <font>
      <sz val="10.5"/>
      <name val="ＭＳ ゴシック"/>
      <family val="3"/>
      <charset val="128"/>
    </font>
    <font>
      <b/>
      <sz val="12"/>
      <color rgb="FFFF0000"/>
      <name val="ＭＳ ゴシック"/>
      <family val="3"/>
      <charset val="128"/>
    </font>
    <font>
      <b/>
      <sz val="28"/>
      <color theme="7" tint="0.79998168889431442"/>
      <name val="ＭＳ ゴシック"/>
      <family val="3"/>
      <charset val="128"/>
    </font>
    <font>
      <b/>
      <sz val="28"/>
      <name val="ＭＳ ゴシック"/>
      <family val="3"/>
      <charset val="128"/>
    </font>
    <font>
      <b/>
      <u/>
      <sz val="10.5"/>
      <name val="ＭＳ ゴシック"/>
      <family val="3"/>
      <charset val="128"/>
    </font>
    <font>
      <b/>
      <sz val="20"/>
      <name val="ＭＳ ゴシック"/>
      <family val="3"/>
      <charset val="128"/>
    </font>
    <font>
      <b/>
      <sz val="10.5"/>
      <name val="ＭＳ ゴシック"/>
      <family val="3"/>
      <charset val="128"/>
    </font>
    <font>
      <b/>
      <sz val="11"/>
      <color rgb="FF0070C0"/>
      <name val="ＭＳ ゴシック"/>
      <family val="3"/>
      <charset val="128"/>
    </font>
    <font>
      <b/>
      <sz val="14"/>
      <color rgb="FFFF0000"/>
      <name val="ＭＳ ゴシック"/>
      <family val="3"/>
      <charset val="128"/>
    </font>
    <font>
      <sz val="10.5"/>
      <color rgb="FFFF0000"/>
      <name val="ＭＳ ゴシック"/>
      <family val="3"/>
      <charset val="128"/>
    </font>
    <font>
      <b/>
      <sz val="14"/>
      <name val="ＭＳ ゴシック"/>
      <family val="3"/>
      <charset val="128"/>
    </font>
    <font>
      <sz val="11"/>
      <name val="游ゴシック"/>
      <family val="3"/>
      <charset val="128"/>
      <scheme val="minor"/>
    </font>
    <font>
      <b/>
      <sz val="11"/>
      <color rgb="FFFF0000"/>
      <name val="游ゴシック"/>
      <family val="3"/>
      <charset val="128"/>
      <scheme val="minor"/>
    </font>
    <font>
      <b/>
      <sz val="11"/>
      <name val="游ゴシック"/>
      <family val="3"/>
      <charset val="128"/>
      <scheme val="minor"/>
    </font>
    <font>
      <sz val="14"/>
      <name val="ＭＳ ゴシック"/>
      <family val="3"/>
      <charset val="128"/>
    </font>
    <font>
      <sz val="10.5"/>
      <color rgb="FF0070C0"/>
      <name val="ＭＳ ゴシック"/>
      <family val="3"/>
      <charset val="128"/>
    </font>
    <font>
      <b/>
      <u/>
      <sz val="10.5"/>
      <color rgb="FFFF0000"/>
      <name val="ＭＳ ゴシック"/>
      <family val="3"/>
      <charset val="128"/>
    </font>
    <font>
      <b/>
      <sz val="20"/>
      <color rgb="FFFF0000"/>
      <name val="ＭＳ ゴシック"/>
      <family val="3"/>
      <charset val="128"/>
    </font>
    <font>
      <sz val="10.5"/>
      <color theme="0"/>
      <name val="ＭＳ ゴシック"/>
      <family val="3"/>
      <charset val="128"/>
    </font>
    <font>
      <sz val="10.5"/>
      <color theme="0"/>
      <name val="游ゴシック"/>
      <family val="3"/>
      <charset val="128"/>
      <scheme val="minor"/>
    </font>
    <font>
      <sz val="11"/>
      <color rgb="FF0070C0"/>
      <name val="游ゴシック"/>
      <family val="2"/>
      <scheme val="minor"/>
    </font>
    <font>
      <sz val="11"/>
      <color rgb="FF0070C0"/>
      <name val="ＭＳ ゴシック"/>
      <family val="3"/>
      <charset val="128"/>
    </font>
    <font>
      <sz val="11"/>
      <name val="ＭＳ ゴシック"/>
      <family val="3"/>
      <charset val="128"/>
    </font>
    <font>
      <b/>
      <u/>
      <sz val="18"/>
      <name val="ＭＳ ゴシック"/>
      <family val="3"/>
      <charset val="128"/>
    </font>
    <font>
      <sz val="11"/>
      <color rgb="FF0070C0"/>
      <name val="ＭＳ Ｐゴシック"/>
      <family val="3"/>
      <charset val="128"/>
    </font>
    <font>
      <b/>
      <u/>
      <sz val="11"/>
      <color rgb="FFFF0000"/>
      <name val="ＭＳ ゴシック"/>
      <family val="3"/>
      <charset val="128"/>
    </font>
    <font>
      <b/>
      <sz val="11"/>
      <name val="ＭＳ ゴシック"/>
      <family val="3"/>
      <charset val="128"/>
    </font>
    <font>
      <b/>
      <sz val="15"/>
      <color theme="4"/>
      <name val="ＭＳ ゴシック"/>
      <family val="3"/>
      <charset val="128"/>
    </font>
    <font>
      <sz val="11"/>
      <color theme="0"/>
      <name val="ＭＳ ゴシック"/>
      <family val="3"/>
      <charset val="128"/>
    </font>
    <font>
      <u/>
      <sz val="11"/>
      <color theme="10"/>
      <name val="游ゴシック"/>
      <family val="2"/>
      <scheme val="minor"/>
    </font>
    <font>
      <b/>
      <sz val="10.5"/>
      <color rgb="FFFF0000"/>
      <name val="ＭＳ ゴシック"/>
      <family val="3"/>
      <charset val="128"/>
    </font>
    <font>
      <b/>
      <sz val="22"/>
      <color rgb="FFFF0000"/>
      <name val="ＭＳ ゴシック"/>
      <family val="3"/>
      <charset val="128"/>
    </font>
    <font>
      <sz val="11"/>
      <color theme="0"/>
      <name val="游ゴシック"/>
      <family val="2"/>
      <scheme val="minor"/>
    </font>
    <font>
      <sz val="11"/>
      <name val="游ゴシック"/>
      <family val="2"/>
      <scheme val="minor"/>
    </font>
    <font>
      <sz val="20"/>
      <name val="游ゴシック"/>
      <family val="3"/>
      <charset val="128"/>
      <scheme val="minor"/>
    </font>
    <font>
      <sz val="11"/>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auto="1"/>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s>
  <cellStyleXfs count="2">
    <xf numFmtId="0" fontId="0" fillId="0" borderId="0"/>
    <xf numFmtId="0" fontId="33" fillId="0" borderId="0" applyNumberFormat="0" applyFill="0" applyBorder="0" applyAlignment="0" applyProtection="0"/>
  </cellStyleXfs>
  <cellXfs count="93">
    <xf numFmtId="0" fontId="0" fillId="0" borderId="0" xfId="0"/>
    <xf numFmtId="0" fontId="4" fillId="5" borderId="4"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7" xfId="0" applyFont="1" applyFill="1" applyBorder="1" applyAlignment="1" applyProtection="1">
      <alignment horizontal="left" vertical="center"/>
      <protection locked="0"/>
    </xf>
    <xf numFmtId="49" fontId="4" fillId="5" borderId="2" xfId="0" applyNumberFormat="1" applyFont="1" applyFill="1" applyBorder="1" applyAlignment="1" applyProtection="1">
      <alignment horizontal="left" vertical="center"/>
      <protection locked="0"/>
    </xf>
    <xf numFmtId="0" fontId="22" fillId="5" borderId="0" xfId="0" applyFont="1" applyFill="1" applyAlignment="1" applyProtection="1">
      <alignment horizontal="center" vertical="center"/>
      <protection locked="0"/>
    </xf>
    <xf numFmtId="49" fontId="4" fillId="5" borderId="2" xfId="0" applyNumberFormat="1" applyFont="1" applyFill="1" applyBorder="1" applyAlignment="1" applyProtection="1">
      <alignment horizontal="left" vertical="top" wrapText="1"/>
      <protection locked="0"/>
    </xf>
    <xf numFmtId="0" fontId="0" fillId="0" borderId="0" xfId="0" applyAlignment="1">
      <alignment vertical="center"/>
    </xf>
    <xf numFmtId="49" fontId="0" fillId="0" borderId="0" xfId="0" applyNumberFormat="1"/>
    <xf numFmtId="0" fontId="0" fillId="0" borderId="0" xfId="0" quotePrefix="1"/>
    <xf numFmtId="0" fontId="0" fillId="0" borderId="14" xfId="0" applyBorder="1"/>
    <xf numFmtId="0" fontId="0" fillId="0" borderId="0" xfId="0" applyAlignment="1">
      <alignment vertical="center" wrapText="1"/>
    </xf>
    <xf numFmtId="0" fontId="36" fillId="0" borderId="0" xfId="0" applyFont="1" applyAlignment="1">
      <alignment vertical="center" wrapText="1"/>
    </xf>
    <xf numFmtId="0" fontId="37" fillId="0" borderId="0" xfId="0" applyFont="1" applyAlignment="1">
      <alignment vertical="center" wrapText="1"/>
    </xf>
    <xf numFmtId="0" fontId="17" fillId="0" borderId="0" xfId="0" applyFont="1" applyAlignment="1" applyProtection="1">
      <alignment horizontal="center" vertical="center" wrapText="1"/>
      <protection locked="0"/>
    </xf>
    <xf numFmtId="0" fontId="17" fillId="0" borderId="0" xfId="0" applyFont="1" applyAlignment="1" applyProtection="1">
      <alignment vertical="center" wrapText="1"/>
      <protection locked="0"/>
    </xf>
    <xf numFmtId="0" fontId="38" fillId="0" borderId="0" xfId="0" applyFont="1" applyAlignment="1" applyProtection="1">
      <alignment horizontal="center" vertical="center" wrapText="1"/>
      <protection locked="0"/>
    </xf>
    <xf numFmtId="0" fontId="37" fillId="0" borderId="0" xfId="0" applyFont="1" applyAlignment="1" applyProtection="1">
      <alignment vertical="center" wrapText="1"/>
      <protection locked="0"/>
    </xf>
    <xf numFmtId="0" fontId="15" fillId="0" borderId="0" xfId="0" applyFont="1" applyAlignment="1" applyProtection="1">
      <alignment vertical="center" wrapText="1"/>
      <protection locked="0"/>
    </xf>
    <xf numFmtId="0" fontId="15" fillId="0" borderId="0" xfId="0" applyFont="1" applyAlignment="1" applyProtection="1">
      <alignment vertical="center"/>
      <protection locked="0"/>
    </xf>
    <xf numFmtId="0" fontId="15" fillId="0" borderId="0" xfId="0" applyFont="1" applyAlignment="1" applyProtection="1">
      <alignment horizontal="left" vertical="center"/>
      <protection locked="0"/>
    </xf>
    <xf numFmtId="0" fontId="15" fillId="0" borderId="0" xfId="0" applyFont="1" applyAlignment="1" applyProtection="1">
      <alignment horizontal="left" vertical="center" wrapText="1"/>
      <protection locked="0"/>
    </xf>
    <xf numFmtId="0" fontId="39" fillId="0" borderId="0" xfId="0" applyFont="1" applyAlignment="1" applyProtection="1">
      <alignment vertical="center"/>
      <protection locked="0"/>
    </xf>
    <xf numFmtId="0" fontId="4" fillId="3" borderId="0" xfId="0" applyFont="1" applyFill="1"/>
    <xf numFmtId="0" fontId="6" fillId="4" borderId="0" xfId="0" applyFont="1" applyFill="1" applyAlignment="1">
      <alignment vertical="center"/>
    </xf>
    <xf numFmtId="0" fontId="7" fillId="4" borderId="0" xfId="0" applyFont="1" applyFill="1" applyAlignment="1">
      <alignment vertical="center"/>
    </xf>
    <xf numFmtId="0" fontId="8" fillId="3" borderId="0" xfId="0" applyFont="1" applyFill="1" applyAlignment="1">
      <alignment vertical="top"/>
    </xf>
    <xf numFmtId="0" fontId="9" fillId="4" borderId="0" xfId="0" applyFont="1" applyFill="1" applyAlignment="1">
      <alignment vertical="center"/>
    </xf>
    <xf numFmtId="0" fontId="10" fillId="3" borderId="0" xfId="0" applyFont="1" applyFill="1" applyAlignment="1">
      <alignment vertical="center"/>
    </xf>
    <xf numFmtId="0" fontId="11" fillId="5" borderId="0" xfId="0" applyFont="1" applyFill="1" applyAlignment="1">
      <alignment horizontal="left" vertical="center"/>
    </xf>
    <xf numFmtId="0" fontId="12" fillId="5" borderId="1" xfId="0" applyFont="1" applyFill="1" applyBorder="1" applyAlignment="1">
      <alignment horizontal="center" vertical="center"/>
    </xf>
    <xf numFmtId="0" fontId="10" fillId="3" borderId="0" xfId="0" applyFont="1" applyFill="1" applyAlignment="1">
      <alignment horizontal="left" wrapText="1"/>
    </xf>
    <xf numFmtId="0" fontId="4" fillId="5" borderId="2" xfId="0" applyFont="1" applyFill="1" applyBorder="1" applyAlignment="1">
      <alignment horizontal="center" vertical="center" wrapText="1"/>
    </xf>
    <xf numFmtId="0" fontId="4" fillId="5" borderId="0" xfId="0" applyFont="1" applyFill="1" applyAlignment="1">
      <alignment horizontal="right" vertical="center"/>
    </xf>
    <xf numFmtId="176" fontId="18" fillId="5" borderId="0" xfId="0" applyNumberFormat="1" applyFont="1" applyFill="1" applyAlignment="1">
      <alignment horizontal="center" vertical="center"/>
    </xf>
    <xf numFmtId="0" fontId="4" fillId="3" borderId="0" xfId="0" applyFont="1" applyFill="1" applyAlignment="1">
      <alignment vertical="center"/>
    </xf>
    <xf numFmtId="0" fontId="19" fillId="3" borderId="0" xfId="0" applyFont="1" applyFill="1" applyAlignment="1">
      <alignment horizontal="left" vertical="center"/>
    </xf>
    <xf numFmtId="0" fontId="19" fillId="3" borderId="0" xfId="0" applyFont="1" applyFill="1"/>
    <xf numFmtId="49" fontId="4" fillId="5" borderId="0" xfId="0" applyNumberFormat="1" applyFont="1" applyFill="1" applyAlignment="1">
      <alignment horizontal="center" vertical="center"/>
    </xf>
    <xf numFmtId="177" fontId="4" fillId="5" borderId="0" xfId="0" applyNumberFormat="1" applyFont="1" applyFill="1" applyAlignment="1">
      <alignment horizontal="center" vertical="center"/>
    </xf>
    <xf numFmtId="0" fontId="20" fillId="5" borderId="0" xfId="0" applyFont="1" applyFill="1" applyAlignment="1">
      <alignment horizontal="left" vertical="center"/>
    </xf>
    <xf numFmtId="0" fontId="21" fillId="3" borderId="0" xfId="0" applyFont="1" applyFill="1" applyAlignment="1">
      <alignment vertical="center"/>
    </xf>
    <xf numFmtId="0" fontId="22" fillId="5" borderId="0" xfId="0" applyFont="1" applyFill="1" applyAlignment="1">
      <alignment horizontal="right" vertical="center"/>
    </xf>
    <xf numFmtId="0" fontId="23" fillId="5" borderId="0" xfId="0" applyFont="1" applyFill="1" applyAlignment="1">
      <alignment horizontal="left" vertical="center"/>
    </xf>
    <xf numFmtId="0" fontId="24" fillId="3" borderId="0" xfId="0" applyFont="1" applyFill="1"/>
    <xf numFmtId="0" fontId="25" fillId="3" borderId="0" xfId="0" applyFont="1" applyFill="1"/>
    <xf numFmtId="0" fontId="26" fillId="3" borderId="0" xfId="0" applyFont="1" applyFill="1"/>
    <xf numFmtId="0" fontId="27" fillId="5" borderId="0" xfId="0" applyFont="1" applyFill="1" applyAlignment="1">
      <alignment horizontal="center" vertical="center"/>
    </xf>
    <xf numFmtId="0" fontId="26" fillId="3" borderId="0" xfId="0" applyFont="1" applyFill="1" applyAlignment="1">
      <alignment vertical="center"/>
    </xf>
    <xf numFmtId="0" fontId="10" fillId="3" borderId="0" xfId="0" applyFont="1" applyFill="1" applyAlignment="1">
      <alignment horizontal="center" vertical="center"/>
    </xf>
    <xf numFmtId="0" fontId="4" fillId="5" borderId="0" xfId="0" applyFont="1" applyFill="1" applyAlignment="1">
      <alignment horizontal="center" vertical="center"/>
    </xf>
    <xf numFmtId="0" fontId="28" fillId="3" borderId="0" xfId="0" applyFont="1" applyFill="1"/>
    <xf numFmtId="0" fontId="11" fillId="5" borderId="0" xfId="0" applyFont="1" applyFill="1" applyAlignment="1">
      <alignment horizontal="left" vertical="center" wrapText="1"/>
    </xf>
    <xf numFmtId="0" fontId="29" fillId="5" borderId="0" xfId="0" applyFont="1" applyFill="1" applyAlignment="1">
      <alignment horizontal="left" vertical="center" wrapText="1"/>
    </xf>
    <xf numFmtId="0" fontId="4" fillId="3" borderId="0" xfId="0" applyFont="1" applyFill="1" applyAlignment="1">
      <alignment horizontal="left"/>
    </xf>
    <xf numFmtId="0" fontId="26" fillId="5" borderId="0" xfId="0" applyFont="1" applyFill="1" applyAlignment="1">
      <alignment horizontal="right" vertical="center"/>
    </xf>
    <xf numFmtId="0" fontId="30" fillId="5" borderId="0" xfId="0" applyFont="1" applyFill="1" applyAlignment="1">
      <alignment horizontal="center" vertical="center"/>
    </xf>
    <xf numFmtId="0" fontId="26" fillId="3" borderId="0" xfId="0" applyFont="1" applyFill="1" applyAlignment="1">
      <alignment vertical="top"/>
    </xf>
    <xf numFmtId="0" fontId="25" fillId="3" borderId="0" xfId="0" applyFont="1" applyFill="1" applyAlignment="1">
      <alignment vertical="center"/>
    </xf>
    <xf numFmtId="0" fontId="31" fillId="5" borderId="0" xfId="0" applyFont="1" applyFill="1" applyAlignment="1">
      <alignment horizontal="center" vertical="center"/>
    </xf>
    <xf numFmtId="0" fontId="4" fillId="5" borderId="0" xfId="0" applyFont="1" applyFill="1" applyAlignment="1">
      <alignment horizontal="left" vertical="center" wrapText="1"/>
    </xf>
    <xf numFmtId="0" fontId="4" fillId="3" borderId="0" xfId="0" applyFont="1" applyFill="1" applyAlignment="1">
      <alignment vertical="top"/>
    </xf>
    <xf numFmtId="0" fontId="32" fillId="5" borderId="0" xfId="0" applyFont="1" applyFill="1" applyAlignment="1">
      <alignment vertical="center"/>
    </xf>
    <xf numFmtId="0" fontId="4" fillId="5" borderId="3" xfId="0" applyFont="1" applyFill="1" applyBorder="1" applyAlignment="1">
      <alignment horizontal="right" vertical="center"/>
    </xf>
    <xf numFmtId="0" fontId="4" fillId="5" borderId="5" xfId="0" applyFont="1" applyFill="1" applyBorder="1" applyAlignment="1">
      <alignment horizontal="right" vertical="center"/>
    </xf>
    <xf numFmtId="0" fontId="4" fillId="5" borderId="8" xfId="0" applyFont="1" applyFill="1" applyBorder="1" applyAlignment="1">
      <alignment horizontal="right" vertical="center"/>
    </xf>
    <xf numFmtId="0" fontId="4" fillId="5" borderId="0" xfId="0" applyFont="1" applyFill="1" applyAlignment="1">
      <alignment horizontal="right" vertical="center" wrapText="1"/>
    </xf>
    <xf numFmtId="0" fontId="4" fillId="5" borderId="0" xfId="0" applyFont="1" applyFill="1" applyAlignment="1">
      <alignment vertical="center" wrapText="1"/>
    </xf>
    <xf numFmtId="0" fontId="33" fillId="3" borderId="0" xfId="1" applyFill="1" applyProtection="1"/>
    <xf numFmtId="0" fontId="4" fillId="5" borderId="9" xfId="0" applyFont="1" applyFill="1" applyBorder="1" applyAlignment="1">
      <alignment vertical="center" wrapText="1"/>
    </xf>
    <xf numFmtId="0" fontId="4" fillId="5" borderId="10" xfId="0" applyFont="1" applyFill="1" applyBorder="1" applyAlignment="1">
      <alignment horizontal="left" vertical="center" wrapText="1"/>
    </xf>
    <xf numFmtId="0" fontId="34" fillId="3" borderId="0" xfId="0" applyFont="1" applyFill="1" applyAlignment="1">
      <alignment vertical="center"/>
    </xf>
    <xf numFmtId="0" fontId="4" fillId="3" borderId="0" xfId="0" applyFont="1" applyFill="1" applyAlignment="1">
      <alignment horizontal="left" vertical="center" wrapText="1"/>
    </xf>
    <xf numFmtId="49" fontId="4" fillId="5" borderId="6" xfId="0" applyNumberFormat="1" applyFont="1" applyFill="1" applyBorder="1" applyAlignment="1">
      <alignment horizontal="left" vertical="center"/>
    </xf>
    <xf numFmtId="0" fontId="30" fillId="5" borderId="0" xfId="0" applyFont="1" applyFill="1" applyAlignment="1">
      <alignment vertical="center"/>
    </xf>
    <xf numFmtId="0" fontId="4" fillId="5" borderId="9" xfId="0" applyFont="1" applyFill="1" applyBorder="1" applyAlignment="1">
      <alignment horizontal="right" vertical="center"/>
    </xf>
    <xf numFmtId="0" fontId="4" fillId="5" borderId="7" xfId="0" applyFont="1" applyFill="1" applyBorder="1" applyAlignment="1">
      <alignment horizontal="right" vertical="center"/>
    </xf>
    <xf numFmtId="0" fontId="4" fillId="5" borderId="2" xfId="0" applyFont="1" applyFill="1" applyBorder="1" applyAlignment="1">
      <alignment horizontal="right" vertical="center"/>
    </xf>
    <xf numFmtId="0" fontId="4" fillId="3" borderId="0" xfId="0" applyFont="1" applyFill="1" applyAlignment="1">
      <alignment horizontal="left" vertical="center"/>
    </xf>
    <xf numFmtId="0" fontId="4" fillId="5" borderId="0" xfId="0" applyFont="1" applyFill="1" applyAlignment="1">
      <alignment horizontal="left" vertical="center"/>
    </xf>
    <xf numFmtId="0" fontId="22" fillId="5" borderId="0" xfId="0" applyFont="1" applyFill="1" applyAlignment="1">
      <alignment horizontal="left" vertical="center"/>
    </xf>
    <xf numFmtId="0" fontId="4" fillId="5" borderId="0" xfId="0" applyFont="1" applyFill="1" applyAlignment="1">
      <alignment vertical="center"/>
    </xf>
    <xf numFmtId="49" fontId="14" fillId="5" borderId="2" xfId="0" applyNumberFormat="1" applyFont="1" applyFill="1" applyBorder="1" applyAlignment="1" applyProtection="1">
      <alignment horizontal="center" vertical="center"/>
      <protection locked="0"/>
    </xf>
    <xf numFmtId="0" fontId="32" fillId="5" borderId="0" xfId="0" applyFont="1" applyFill="1" applyAlignment="1" applyProtection="1">
      <alignment horizontal="center" vertical="center"/>
      <protection locked="0"/>
    </xf>
    <xf numFmtId="0" fontId="35" fillId="5" borderId="13" xfId="0" applyFont="1" applyFill="1" applyBorder="1" applyAlignment="1">
      <alignment horizontal="center" vertical="center"/>
    </xf>
    <xf numFmtId="0" fontId="4" fillId="5" borderId="0" xfId="0" applyFont="1" applyFill="1" applyAlignment="1">
      <alignment horizontal="center"/>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15" fillId="3" borderId="0" xfId="0" applyFont="1" applyFill="1" applyAlignment="1">
      <alignment horizontal="left" vertical="center" wrapText="1"/>
    </xf>
    <xf numFmtId="0" fontId="11" fillId="5" borderId="0" xfId="0" applyFont="1" applyFill="1" applyAlignment="1">
      <alignment horizontal="left" vertical="center" wrapText="1"/>
    </xf>
    <xf numFmtId="0" fontId="4" fillId="3" borderId="0" xfId="0" applyFont="1" applyFill="1" applyAlignment="1">
      <alignment horizontal="left"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cellXfs>
  <cellStyles count="2">
    <cellStyle name="ハイパーリンク" xfId="1" builtinId="8"/>
    <cellStyle name="標準" xfId="0" builtinId="0"/>
  </cellStyles>
  <dxfs count="6">
    <dxf>
      <font>
        <color rgb="FF9C0006"/>
      </font>
      <fill>
        <patternFill>
          <bgColor rgb="FFFFC7CE"/>
        </patternFill>
      </fill>
    </dxf>
    <dxf>
      <font>
        <color theme="0"/>
      </font>
      <fill>
        <patternFill patternType="none">
          <bgColor auto="1"/>
        </patternFill>
      </fill>
    </dxf>
    <dxf>
      <fill>
        <patternFill>
          <bgColor rgb="FFFFFF99"/>
        </patternFill>
      </fill>
    </dxf>
    <dxf>
      <font>
        <b/>
        <i val="0"/>
        <u/>
        <color rgb="FFFF0000"/>
      </font>
    </dxf>
    <dxf>
      <font>
        <color auto="1"/>
      </font>
      <fill>
        <patternFill>
          <bgColor rgb="FFFF000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secret!$B$26" lockText="1" noThreeD="1"/>
</file>

<file path=xl/ctrlProps/ctrlProp2.xml><?xml version="1.0" encoding="utf-8"?>
<formControlPr xmlns="http://schemas.microsoft.com/office/spreadsheetml/2009/9/main" objectType="CheckBox" fmlaLink="secret!$B$27" lockText="1" noThreeD="1"/>
</file>

<file path=xl/ctrlProps/ctrlProp3.xml><?xml version="1.0" encoding="utf-8"?>
<formControlPr xmlns="http://schemas.microsoft.com/office/spreadsheetml/2009/9/main" objectType="CheckBox" fmlaLink="secret!$B$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1895475</xdr:colOff>
          <xdr:row>25</xdr:row>
          <xdr:rowOff>28575</xdr:rowOff>
        </xdr:from>
        <xdr:to>
          <xdr:col>0</xdr:col>
          <xdr:colOff>2276475</xdr:colOff>
          <xdr:row>25</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26</xdr:row>
          <xdr:rowOff>85725</xdr:rowOff>
        </xdr:from>
        <xdr:to>
          <xdr:col>0</xdr:col>
          <xdr:colOff>2286000</xdr:colOff>
          <xdr:row>26</xdr:row>
          <xdr:rowOff>381000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27</xdr:row>
          <xdr:rowOff>85725</xdr:rowOff>
        </xdr:from>
        <xdr:to>
          <xdr:col>0</xdr:col>
          <xdr:colOff>2286000</xdr:colOff>
          <xdr:row>27</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D5A46-71D3-4D68-BFA4-1225A1615AB8}">
  <sheetPr codeName="Sheet1">
    <pageSetUpPr fitToPage="1"/>
  </sheetPr>
  <dimension ref="A1:L44"/>
  <sheetViews>
    <sheetView topLeftCell="A2" zoomScaleNormal="100" workbookViewId="0">
      <selection activeCell="B6" sqref="B6"/>
    </sheetView>
  </sheetViews>
  <sheetFormatPr defaultColWidth="9" defaultRowHeight="12.75" x14ac:dyDescent="0.15"/>
  <cols>
    <col min="1" max="1" width="36.25" style="35" customWidth="1"/>
    <col min="2" max="2" width="84" style="35" customWidth="1"/>
    <col min="3" max="3" width="11.125" style="23" customWidth="1"/>
    <col min="4" max="4" width="16.375" style="23" customWidth="1"/>
    <col min="5" max="16384" width="9" style="23"/>
  </cols>
  <sheetData>
    <row r="1" spans="1:12" ht="32.25" customHeight="1" x14ac:dyDescent="0.15">
      <c r="A1" s="86" t="s">
        <v>0</v>
      </c>
      <c r="B1" s="87"/>
    </row>
    <row r="2" spans="1:12" ht="27.75" customHeight="1" x14ac:dyDescent="0.15">
      <c r="A2" s="86" t="s">
        <v>1</v>
      </c>
      <c r="B2" s="86"/>
    </row>
    <row r="3" spans="1:12" ht="42.75" customHeight="1" x14ac:dyDescent="0.15">
      <c r="A3" s="24"/>
      <c r="B3" s="25" t="s">
        <v>2</v>
      </c>
      <c r="C3" s="26"/>
    </row>
    <row r="4" spans="1:12" ht="30" customHeight="1" x14ac:dyDescent="0.15">
      <c r="A4" s="25"/>
      <c r="B4" s="27"/>
      <c r="C4" s="28"/>
    </row>
    <row r="5" spans="1:12" ht="25.15" customHeight="1" x14ac:dyDescent="0.15">
      <c r="A5" s="29" t="s">
        <v>3</v>
      </c>
      <c r="B5" s="30" t="s">
        <v>4</v>
      </c>
      <c r="C5" s="31" t="s">
        <v>5</v>
      </c>
      <c r="D5" s="28"/>
      <c r="E5" s="28"/>
      <c r="F5" s="28"/>
      <c r="G5" s="28"/>
    </row>
    <row r="6" spans="1:12" ht="70.900000000000006" customHeight="1" x14ac:dyDescent="0.15">
      <c r="A6" s="32" t="s">
        <v>6</v>
      </c>
      <c r="B6" s="82"/>
      <c r="C6" s="88" t="s">
        <v>7</v>
      </c>
      <c r="D6" s="88"/>
      <c r="E6" s="88"/>
      <c r="F6" s="88"/>
      <c r="G6" s="88"/>
      <c r="H6" s="88"/>
      <c r="I6" s="88"/>
      <c r="J6" s="88"/>
      <c r="K6" s="88"/>
      <c r="L6" s="88"/>
    </row>
    <row r="7" spans="1:12" ht="2.1" customHeight="1" x14ac:dyDescent="0.15">
      <c r="A7" s="33"/>
      <c r="B7" s="34"/>
      <c r="C7" s="35"/>
      <c r="D7" s="36"/>
      <c r="E7" s="37"/>
    </row>
    <row r="8" spans="1:12" ht="2.1" customHeight="1" x14ac:dyDescent="0.15">
      <c r="A8" s="33"/>
      <c r="B8" s="38"/>
      <c r="C8" s="35"/>
      <c r="D8" s="36"/>
      <c r="E8" s="37"/>
    </row>
    <row r="9" spans="1:12" ht="2.1" customHeight="1" x14ac:dyDescent="0.15">
      <c r="A9" s="33"/>
      <c r="B9" s="39"/>
      <c r="C9" s="35"/>
      <c r="D9" s="36"/>
      <c r="E9" s="37"/>
    </row>
    <row r="10" spans="1:12" ht="25.15" customHeight="1" x14ac:dyDescent="0.15">
      <c r="A10" s="29" t="s">
        <v>8</v>
      </c>
      <c r="B10" s="40" t="s">
        <v>9</v>
      </c>
      <c r="C10" s="41" t="s">
        <v>10</v>
      </c>
      <c r="D10" s="37"/>
      <c r="E10" s="37"/>
    </row>
    <row r="11" spans="1:12" s="46" customFormat="1" ht="19.899999999999999" customHeight="1" x14ac:dyDescent="0.4">
      <c r="A11" s="42"/>
      <c r="B11" s="43" t="s">
        <v>11</v>
      </c>
      <c r="C11" s="28" t="s">
        <v>12</v>
      </c>
      <c r="D11" s="44"/>
      <c r="E11" s="45"/>
      <c r="G11" s="23"/>
    </row>
    <row r="12" spans="1:12" ht="42" customHeight="1" x14ac:dyDescent="0.4">
      <c r="A12" s="33"/>
      <c r="B12" s="47" t="str">
        <f>secret!A1&amp;"箇所選択されています。"</f>
        <v>0箇所選択されています。</v>
      </c>
      <c r="C12" s="48"/>
      <c r="D12" s="44"/>
      <c r="F12" s="49"/>
      <c r="G12" s="49"/>
    </row>
    <row r="13" spans="1:12" ht="2.1" customHeight="1" x14ac:dyDescent="0.15">
      <c r="A13" s="33"/>
      <c r="B13" s="50"/>
      <c r="C13" s="48"/>
      <c r="D13" s="51"/>
    </row>
    <row r="14" spans="1:12" ht="2.1" customHeight="1" x14ac:dyDescent="0.15">
      <c r="A14" s="52"/>
      <c r="B14" s="53"/>
      <c r="C14" s="54"/>
      <c r="D14" s="37"/>
      <c r="E14" s="37"/>
    </row>
    <row r="15" spans="1:12" s="48" customFormat="1" ht="2.1" customHeight="1" x14ac:dyDescent="0.4">
      <c r="A15" s="55"/>
      <c r="B15" s="56"/>
      <c r="C15" s="57"/>
      <c r="D15" s="58"/>
      <c r="E15" s="58"/>
    </row>
    <row r="16" spans="1:12" ht="2.1" customHeight="1" x14ac:dyDescent="0.15">
      <c r="A16" s="59"/>
      <c r="B16" s="60"/>
      <c r="C16" s="61"/>
      <c r="D16" s="37"/>
      <c r="E16" s="37"/>
    </row>
    <row r="17" spans="1:8" s="46" customFormat="1" ht="25.15" customHeight="1" x14ac:dyDescent="0.15">
      <c r="A17" s="29" t="s">
        <v>13</v>
      </c>
      <c r="B17" s="62"/>
      <c r="D17" s="23"/>
      <c r="E17" s="23"/>
      <c r="F17" s="23"/>
      <c r="G17" s="23"/>
      <c r="H17" s="23"/>
    </row>
    <row r="18" spans="1:8" ht="19.899999999999999" customHeight="1" x14ac:dyDescent="0.15">
      <c r="A18" s="63" t="s">
        <v>14</v>
      </c>
      <c r="B18" s="1"/>
      <c r="D18" s="37"/>
      <c r="E18" s="37"/>
    </row>
    <row r="19" spans="1:8" ht="19.899999999999999" customHeight="1" x14ac:dyDescent="0.15">
      <c r="A19" s="64" t="s">
        <v>15</v>
      </c>
      <c r="B19" s="2"/>
      <c r="D19" s="37"/>
      <c r="E19" s="37"/>
    </row>
    <row r="20" spans="1:8" ht="19.899999999999999" customHeight="1" x14ac:dyDescent="0.15">
      <c r="A20" s="63" t="s">
        <v>16</v>
      </c>
      <c r="B20" s="1" t="s">
        <v>17</v>
      </c>
      <c r="D20" s="36"/>
      <c r="E20" s="37"/>
    </row>
    <row r="21" spans="1:8" ht="19.899999999999999" customHeight="1" x14ac:dyDescent="0.15">
      <c r="A21" s="64" t="s">
        <v>18</v>
      </c>
      <c r="B21" s="2"/>
      <c r="C21" s="46"/>
      <c r="D21" s="36"/>
      <c r="E21" s="37"/>
    </row>
    <row r="22" spans="1:8" ht="19.899999999999999" customHeight="1" x14ac:dyDescent="0.15">
      <c r="A22" s="64" t="s">
        <v>19</v>
      </c>
      <c r="B22" s="3"/>
    </row>
    <row r="23" spans="1:8" ht="19.899999999999999" customHeight="1" x14ac:dyDescent="0.15">
      <c r="A23" s="65" t="s">
        <v>20</v>
      </c>
      <c r="B23" s="4"/>
      <c r="C23" s="35" t="s">
        <v>21</v>
      </c>
    </row>
    <row r="24" spans="1:8" ht="20.100000000000001" customHeight="1" x14ac:dyDescent="0.15">
      <c r="A24" s="89" t="s">
        <v>22</v>
      </c>
      <c r="B24" s="89"/>
    </row>
    <row r="25" spans="1:8" s="46" customFormat="1" ht="20.100000000000001" customHeight="1" x14ac:dyDescent="0.4">
      <c r="A25" s="66" t="s">
        <v>23</v>
      </c>
      <c r="B25" s="67"/>
      <c r="C25" s="68"/>
      <c r="D25" s="48"/>
      <c r="E25" s="48"/>
      <c r="F25" s="48"/>
      <c r="G25" s="48"/>
    </row>
    <row r="26" spans="1:8" s="46" customFormat="1" ht="39.950000000000003" customHeight="1" x14ac:dyDescent="0.4">
      <c r="A26" s="83"/>
      <c r="B26" s="69" t="s">
        <v>24</v>
      </c>
      <c r="C26" s="68"/>
      <c r="D26" s="48"/>
      <c r="E26" s="48"/>
      <c r="F26" s="48"/>
      <c r="G26" s="48"/>
    </row>
    <row r="27" spans="1:8" ht="39.950000000000003" customHeight="1" x14ac:dyDescent="0.15">
      <c r="A27" s="5"/>
      <c r="B27" s="70" t="s">
        <v>25</v>
      </c>
      <c r="C27" s="46"/>
      <c r="D27" s="71"/>
      <c r="E27" s="72"/>
      <c r="F27" s="72"/>
    </row>
    <row r="28" spans="1:8" ht="39.950000000000003" customHeight="1" x14ac:dyDescent="0.15">
      <c r="A28" s="5"/>
      <c r="B28" s="73" t="s">
        <v>26</v>
      </c>
      <c r="D28" s="71"/>
    </row>
    <row r="29" spans="1:8" s="46" customFormat="1" ht="25.15" customHeight="1" x14ac:dyDescent="0.15">
      <c r="A29" s="29" t="s">
        <v>27</v>
      </c>
      <c r="B29" s="74"/>
    </row>
    <row r="30" spans="1:8" ht="19.899999999999999" customHeight="1" x14ac:dyDescent="0.15">
      <c r="A30" s="75" t="s">
        <v>14</v>
      </c>
      <c r="B30" s="1"/>
    </row>
    <row r="31" spans="1:8" ht="19.899999999999999" customHeight="1" x14ac:dyDescent="0.15">
      <c r="A31" s="76" t="s">
        <v>28</v>
      </c>
      <c r="B31" s="2"/>
    </row>
    <row r="32" spans="1:8" ht="19.899999999999999" customHeight="1" x14ac:dyDescent="0.15">
      <c r="A32" s="75" t="s">
        <v>16</v>
      </c>
      <c r="B32" s="1" t="s">
        <v>17</v>
      </c>
      <c r="D32" s="23" t="s">
        <v>29</v>
      </c>
    </row>
    <row r="33" spans="1:4" ht="19.899999999999999" customHeight="1" x14ac:dyDescent="0.15">
      <c r="A33" s="76" t="s">
        <v>18</v>
      </c>
      <c r="B33" s="2"/>
    </row>
    <row r="34" spans="1:4" ht="19.899999999999999" customHeight="1" x14ac:dyDescent="0.15">
      <c r="A34" s="76" t="s">
        <v>30</v>
      </c>
      <c r="B34" s="2"/>
    </row>
    <row r="35" spans="1:4" ht="19.899999999999999" customHeight="1" x14ac:dyDescent="0.15">
      <c r="A35" s="77" t="s">
        <v>20</v>
      </c>
      <c r="B35" s="4"/>
      <c r="C35" s="90"/>
      <c r="D35" s="90"/>
    </row>
    <row r="36" spans="1:4" ht="10.5" customHeight="1" x14ac:dyDescent="0.15">
      <c r="A36" s="33"/>
      <c r="B36" s="79"/>
      <c r="C36" s="78"/>
      <c r="D36" s="78"/>
    </row>
    <row r="37" spans="1:4" ht="8.1" customHeight="1" x14ac:dyDescent="0.15">
      <c r="A37" s="33"/>
      <c r="B37" s="80">
        <v>2023</v>
      </c>
      <c r="C37" s="78"/>
      <c r="D37" s="78"/>
    </row>
    <row r="38" spans="1:4" ht="60" customHeight="1" x14ac:dyDescent="0.15">
      <c r="A38" s="52" t="s">
        <v>31</v>
      </c>
      <c r="B38" s="6"/>
      <c r="C38" s="35" t="s">
        <v>32</v>
      </c>
    </row>
    <row r="39" spans="1:4" ht="6.95" customHeight="1" x14ac:dyDescent="0.15">
      <c r="A39" s="67"/>
      <c r="B39" s="67"/>
    </row>
    <row r="40" spans="1:4" ht="6.95" customHeight="1" thickBot="1" x14ac:dyDescent="0.2">
      <c r="A40" s="81"/>
      <c r="B40" s="67"/>
    </row>
    <row r="41" spans="1:4" s="46" customFormat="1" ht="21.75" customHeight="1" thickBot="1" x14ac:dyDescent="0.2">
      <c r="A41" s="91" t="s">
        <v>33</v>
      </c>
      <c r="B41" s="92"/>
    </row>
    <row r="42" spans="1:4" ht="37.15" customHeight="1" x14ac:dyDescent="0.15">
      <c r="A42" s="84" t="str" cm="1">
        <f t="array" aca="1" ref="A42" ca="1">IF(INDIRECT("secret!B3")&lt;16,"必須事項に未記入項目があります。ご提出できません。","")</f>
        <v>必須事項に未記入項目があります。ご提出できません。</v>
      </c>
      <c r="B42" s="84"/>
    </row>
    <row r="43" spans="1:4" x14ac:dyDescent="0.15">
      <c r="A43" s="85" t="s">
        <v>34</v>
      </c>
      <c r="B43" s="85"/>
    </row>
    <row r="44" spans="1:4" x14ac:dyDescent="0.15">
      <c r="A44" s="85" t="s">
        <v>35</v>
      </c>
      <c r="B44" s="85"/>
    </row>
  </sheetData>
  <sheetProtection algorithmName="SHA-512" hashValue="JidY7b6gU1SwFIQD8iDlisadLHP53ydloKqsTFGmC6rRJDmM0q8uIirr+LEmll670AFwx5Syxh0T+grL0zVn/Q==" saltValue="vI4eKkKLmeWeXoOi/baigQ==" spinCount="100000" sheet="1" objects="1" scenarios="1" selectLockedCells="1"/>
  <mergeCells count="9">
    <mergeCell ref="C6:L6"/>
    <mergeCell ref="A24:B24"/>
    <mergeCell ref="C35:D35"/>
    <mergeCell ref="A41:B41"/>
    <mergeCell ref="A42:B42"/>
    <mergeCell ref="A43:B43"/>
    <mergeCell ref="A44:B44"/>
    <mergeCell ref="A1:B1"/>
    <mergeCell ref="A2:B2"/>
  </mergeCells>
  <phoneticPr fontId="2"/>
  <conditionalFormatting sqref="B11">
    <cfRule type="expression" dxfId="3" priority="3">
      <formula>$A$11&lt;&gt;1</formula>
    </cfRule>
  </conditionalFormatting>
  <conditionalFormatting sqref="B14">
    <cfRule type="expression" dxfId="2" priority="1">
      <formula>$B$15="希望なし"</formula>
    </cfRule>
    <cfRule type="expression" dxfId="1" priority="2">
      <formula>$B$15="希望あり"</formula>
    </cfRule>
  </conditionalFormatting>
  <dataValidations count="6">
    <dataValidation imeMode="disabled" allowBlank="1" showInputMessage="1" showErrorMessage="1" sqref="B35 B23" xr:uid="{97C1DF77-5AF6-4119-848D-ED16B7AF17A0}"/>
    <dataValidation type="textLength" imeMode="disabled" showInputMessage="1" showErrorMessage="1" errorTitle="桁数" error="4-10桁でお願いします" sqref="B6" xr:uid="{369DADE3-E7DF-4BDF-8C0F-F33B7466C20A}">
      <formula1>4</formula1>
      <formula2>10</formula2>
    </dataValidation>
    <dataValidation operator="greaterThanOrEqual" allowBlank="1" showInputMessage="1" showErrorMessage="1" errorTitle="依頼年月日" error="西暦（yyyy/mm/dd）で入力してください。" sqref="B7:B8" xr:uid="{D358FCFE-3EAA-476F-9522-76ABA3BF726C}"/>
    <dataValidation type="whole" operator="greaterThanOrEqual" allowBlank="1" showInputMessage="1" showErrorMessage="1" errorTitle="年齢" error="整数で入力してください。" sqref="B9" xr:uid="{74A6B0C8-5EF8-4103-97B7-1E7DF6095D41}">
      <formula1>0</formula1>
    </dataValidation>
    <dataValidation allowBlank="1" showInputMessage="1" showErrorMessage="1" error="セル右端の▼をクリックして、ドロップダウンリストから選択してください。" sqref="B11:B12" xr:uid="{739F1A36-249E-4486-A5DF-96EBF96F0B7C}"/>
    <dataValidation type="textLength" imeMode="halfAlpha" operator="lessThanOrEqual" allowBlank="1" showInputMessage="1" showErrorMessage="1" errorTitle="郵便番号" error="住所は下段に入力してください。" sqref="B20 B32" xr:uid="{4AED1B25-9AA6-48E2-B461-F74EA161E11F}">
      <formula1>9</formula1>
    </dataValidation>
  </dataValidations>
  <printOptions horizontalCentered="1" verticalCentered="1"/>
  <pageMargins left="0.37" right="0.23622047244094491" top="0.28999999999999998" bottom="0.32" header="0.31496062992125984" footer="0.31496062992125984"/>
  <pageSetup paperSize="9"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1895475</xdr:colOff>
                    <xdr:row>25</xdr:row>
                    <xdr:rowOff>28575</xdr:rowOff>
                  </from>
                  <to>
                    <xdr:col>0</xdr:col>
                    <xdr:colOff>2276475</xdr:colOff>
                    <xdr:row>25</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0</xdr:col>
                    <xdr:colOff>1905000</xdr:colOff>
                    <xdr:row>26</xdr:row>
                    <xdr:rowOff>85725</xdr:rowOff>
                  </from>
                  <to>
                    <xdr:col>0</xdr:col>
                    <xdr:colOff>2286000</xdr:colOff>
                    <xdr:row>26</xdr:row>
                    <xdr:rowOff>381000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1905000</xdr:colOff>
                    <xdr:row>27</xdr:row>
                    <xdr:rowOff>85725</xdr:rowOff>
                  </from>
                  <to>
                    <xdr:col>0</xdr:col>
                    <xdr:colOff>2286000</xdr:colOff>
                    <xdr:row>27</xdr:row>
                    <xdr:rowOff>381000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0AD90CCD-EA72-4146-8B74-70948562E78E}">
            <xm:f>secret!$D$30=0</xm:f>
            <x14:dxf>
              <font>
                <color theme="0"/>
              </font>
            </x14:dxf>
          </x14:cfRule>
          <xm:sqref>B5</xm:sqref>
        </x14:conditionalFormatting>
        <x14:conditionalFormatting xmlns:xm="http://schemas.microsoft.com/office/excel/2006/main">
          <x14:cfRule type="expression" priority="5" id="{9EFF2640-6CFA-438F-9BB9-37CB80D59147}">
            <xm:f>secret!$D$30&gt;=1</xm:f>
            <x14:dxf>
              <font>
                <color auto="1"/>
              </font>
              <fill>
                <patternFill>
                  <bgColor rgb="FFFF0000"/>
                </patternFill>
              </fill>
            </x14:dxf>
          </x14:cfRule>
          <xm:sqref>B6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4DA4B-2818-4B47-82CE-8E65A5A81784}">
  <sheetPr codeName="Sheet3"/>
  <dimension ref="A1:H178"/>
  <sheetViews>
    <sheetView tabSelected="1" zoomScale="90" zoomScaleNormal="90" workbookViewId="0">
      <pane ySplit="1" topLeftCell="A2" activePane="bottomLeft" state="frozen"/>
      <selection pane="bottomLeft" activeCell="E39" sqref="E39"/>
    </sheetView>
  </sheetViews>
  <sheetFormatPr defaultColWidth="9" defaultRowHeight="33" customHeight="1" x14ac:dyDescent="0.4"/>
  <cols>
    <col min="1" max="1" width="9" style="16"/>
    <col min="2" max="2" width="8" style="17" customWidth="1"/>
    <col min="3" max="3" width="20.125" style="18" bestFit="1" customWidth="1"/>
    <col min="4" max="4" width="18.875" style="17" bestFit="1" customWidth="1"/>
    <col min="5" max="5" width="12.625" style="17" customWidth="1"/>
    <col min="6" max="6" width="18.625" style="17" customWidth="1"/>
    <col min="7" max="7" width="9" style="17"/>
    <col min="8" max="8" width="9" style="12" customWidth="1"/>
    <col min="9" max="12" width="9" style="13"/>
    <col min="13" max="13" width="10" style="13" customWidth="1"/>
    <col min="14" max="16384" width="9" style="13"/>
  </cols>
  <sheetData>
    <row r="1" spans="1:8" ht="33" customHeight="1" x14ac:dyDescent="0.4">
      <c r="A1" s="14" t="s">
        <v>36</v>
      </c>
      <c r="B1" s="15" t="s">
        <v>37</v>
      </c>
      <c r="C1" s="15" t="s">
        <v>38</v>
      </c>
      <c r="D1" s="15" t="s">
        <v>39</v>
      </c>
      <c r="E1" s="15" t="s">
        <v>40</v>
      </c>
      <c r="F1" s="15" t="s">
        <v>41</v>
      </c>
      <c r="G1" s="15" t="s">
        <v>42</v>
      </c>
      <c r="H1" s="12" t="s">
        <v>43</v>
      </c>
    </row>
    <row r="2" spans="1:8" ht="33" customHeight="1" x14ac:dyDescent="0.4">
      <c r="B2" s="17" t="s">
        <v>44</v>
      </c>
      <c r="C2" s="18" t="s">
        <v>45</v>
      </c>
      <c r="D2" s="17" t="s">
        <v>46</v>
      </c>
      <c r="E2" s="17" t="s">
        <v>47</v>
      </c>
      <c r="F2" s="17" t="s">
        <v>48</v>
      </c>
      <c r="G2" s="17" t="s">
        <v>49</v>
      </c>
      <c r="H2" s="12">
        <v>36</v>
      </c>
    </row>
    <row r="3" spans="1:8" ht="33" customHeight="1" x14ac:dyDescent="0.4">
      <c r="B3" s="17" t="s">
        <v>44</v>
      </c>
      <c r="C3" s="18" t="s">
        <v>50</v>
      </c>
      <c r="D3" s="17" t="s">
        <v>51</v>
      </c>
      <c r="E3" s="17" t="s">
        <v>47</v>
      </c>
      <c r="F3" s="17" t="s">
        <v>48</v>
      </c>
      <c r="G3" s="17" t="s">
        <v>52</v>
      </c>
      <c r="H3" s="12">
        <v>1</v>
      </c>
    </row>
    <row r="4" spans="1:8" ht="33" customHeight="1" x14ac:dyDescent="0.4">
      <c r="B4" s="17" t="s">
        <v>53</v>
      </c>
      <c r="C4" s="18" t="s">
        <v>54</v>
      </c>
      <c r="D4" s="17" t="s">
        <v>55</v>
      </c>
      <c r="E4" s="17" t="s">
        <v>56</v>
      </c>
      <c r="F4" s="17" t="s">
        <v>57</v>
      </c>
      <c r="G4" s="17" t="s">
        <v>58</v>
      </c>
      <c r="H4" s="12">
        <v>2</v>
      </c>
    </row>
    <row r="5" spans="1:8" ht="33" customHeight="1" x14ac:dyDescent="0.4">
      <c r="B5" s="17" t="s">
        <v>53</v>
      </c>
      <c r="C5" s="18" t="s">
        <v>59</v>
      </c>
      <c r="D5" s="17" t="s">
        <v>60</v>
      </c>
      <c r="E5" s="17" t="s">
        <v>56</v>
      </c>
      <c r="F5" s="17" t="s">
        <v>57</v>
      </c>
      <c r="G5" s="17" t="s">
        <v>61</v>
      </c>
      <c r="H5" s="12">
        <v>38</v>
      </c>
    </row>
    <row r="6" spans="1:8" ht="33" customHeight="1" x14ac:dyDescent="0.4">
      <c r="B6" s="17" t="s">
        <v>62</v>
      </c>
      <c r="C6" s="18" t="s">
        <v>63</v>
      </c>
      <c r="D6" s="17" t="s">
        <v>64</v>
      </c>
      <c r="E6" s="17" t="s">
        <v>65</v>
      </c>
      <c r="F6" s="17" t="s">
        <v>66</v>
      </c>
      <c r="G6" s="17" t="s">
        <v>49</v>
      </c>
      <c r="H6" s="12">
        <v>29</v>
      </c>
    </row>
    <row r="7" spans="1:8" ht="33" customHeight="1" x14ac:dyDescent="0.4">
      <c r="B7" s="17" t="s">
        <v>67</v>
      </c>
      <c r="C7" s="18" t="s">
        <v>68</v>
      </c>
      <c r="D7" s="17" t="s">
        <v>69</v>
      </c>
      <c r="E7" s="17" t="s">
        <v>70</v>
      </c>
      <c r="F7" s="17" t="s">
        <v>71</v>
      </c>
      <c r="G7" s="17" t="s">
        <v>72</v>
      </c>
      <c r="H7" s="12">
        <v>3</v>
      </c>
    </row>
    <row r="8" spans="1:8" ht="33" customHeight="1" x14ac:dyDescent="0.4">
      <c r="B8" s="17" t="s">
        <v>73</v>
      </c>
      <c r="C8" s="18" t="s">
        <v>74</v>
      </c>
      <c r="D8" s="17" t="s">
        <v>75</v>
      </c>
      <c r="E8" s="17" t="s">
        <v>76</v>
      </c>
      <c r="F8" s="17" t="s">
        <v>77</v>
      </c>
      <c r="G8" s="17" t="s">
        <v>78</v>
      </c>
      <c r="H8" s="12">
        <v>32</v>
      </c>
    </row>
    <row r="9" spans="1:8" ht="33" customHeight="1" x14ac:dyDescent="0.4">
      <c r="B9" s="17" t="s">
        <v>73</v>
      </c>
      <c r="C9" s="18" t="s">
        <v>79</v>
      </c>
      <c r="D9" s="17" t="s">
        <v>80</v>
      </c>
      <c r="E9" s="17" t="s">
        <v>76</v>
      </c>
      <c r="F9" s="17" t="s">
        <v>77</v>
      </c>
      <c r="G9" s="17" t="s">
        <v>81</v>
      </c>
      <c r="H9" s="12">
        <v>30</v>
      </c>
    </row>
    <row r="10" spans="1:8" ht="33" customHeight="1" x14ac:dyDescent="0.4">
      <c r="B10" s="17" t="s">
        <v>73</v>
      </c>
      <c r="C10" s="18" t="s">
        <v>82</v>
      </c>
      <c r="D10" s="17" t="s">
        <v>83</v>
      </c>
      <c r="E10" s="17" t="s">
        <v>76</v>
      </c>
      <c r="F10" s="17" t="s">
        <v>77</v>
      </c>
      <c r="G10" s="17" t="s">
        <v>52</v>
      </c>
      <c r="H10" s="12">
        <v>31</v>
      </c>
    </row>
    <row r="11" spans="1:8" ht="33" customHeight="1" x14ac:dyDescent="0.4">
      <c r="B11" s="17" t="s">
        <v>84</v>
      </c>
      <c r="C11" s="18" t="s">
        <v>85</v>
      </c>
      <c r="D11" s="17" t="s">
        <v>86</v>
      </c>
      <c r="E11" s="17" t="s">
        <v>87</v>
      </c>
      <c r="F11" s="17" t="s">
        <v>88</v>
      </c>
      <c r="G11" s="17" t="s">
        <v>89</v>
      </c>
      <c r="H11" s="12">
        <v>4</v>
      </c>
    </row>
    <row r="12" spans="1:8" ht="33" customHeight="1" x14ac:dyDescent="0.4">
      <c r="B12" s="17" t="s">
        <v>90</v>
      </c>
      <c r="C12" s="18" t="s">
        <v>91</v>
      </c>
      <c r="D12" s="17" t="s">
        <v>92</v>
      </c>
      <c r="E12" s="17" t="s">
        <v>93</v>
      </c>
      <c r="F12" s="17" t="s">
        <v>94</v>
      </c>
      <c r="G12" s="17" t="s">
        <v>95</v>
      </c>
      <c r="H12" s="12">
        <v>5</v>
      </c>
    </row>
    <row r="13" spans="1:8" ht="33" customHeight="1" x14ac:dyDescent="0.4">
      <c r="B13" s="17" t="s">
        <v>96</v>
      </c>
      <c r="C13" s="18" t="s">
        <v>97</v>
      </c>
      <c r="D13" s="17" t="s">
        <v>98</v>
      </c>
      <c r="E13" s="17" t="s">
        <v>99</v>
      </c>
      <c r="F13" s="17" t="s">
        <v>100</v>
      </c>
      <c r="G13" s="17" t="s">
        <v>81</v>
      </c>
      <c r="H13" s="12">
        <v>6</v>
      </c>
    </row>
    <row r="14" spans="1:8" ht="33" customHeight="1" x14ac:dyDescent="0.4">
      <c r="B14" s="17" t="s">
        <v>101</v>
      </c>
      <c r="C14" s="18" t="s">
        <v>102</v>
      </c>
      <c r="D14" s="17" t="s">
        <v>103</v>
      </c>
      <c r="E14" s="17" t="s">
        <v>104</v>
      </c>
      <c r="F14" s="17" t="s">
        <v>105</v>
      </c>
      <c r="G14" s="17" t="s">
        <v>52</v>
      </c>
      <c r="H14" s="12">
        <v>37</v>
      </c>
    </row>
    <row r="15" spans="1:8" ht="33" customHeight="1" x14ac:dyDescent="0.4">
      <c r="B15" s="17" t="s">
        <v>101</v>
      </c>
      <c r="C15" s="18" t="s">
        <v>106</v>
      </c>
      <c r="D15" s="17" t="s">
        <v>107</v>
      </c>
      <c r="E15" s="17" t="s">
        <v>104</v>
      </c>
      <c r="F15" s="17" t="s">
        <v>105</v>
      </c>
      <c r="G15" s="17" t="s">
        <v>108</v>
      </c>
      <c r="H15" s="12">
        <v>7</v>
      </c>
    </row>
    <row r="16" spans="1:8" ht="33" customHeight="1" x14ac:dyDescent="0.4">
      <c r="B16" s="17" t="s">
        <v>109</v>
      </c>
      <c r="C16" s="18" t="s">
        <v>110</v>
      </c>
      <c r="D16" s="17" t="s">
        <v>111</v>
      </c>
      <c r="E16" s="17" t="s">
        <v>112</v>
      </c>
      <c r="F16" s="17" t="s">
        <v>113</v>
      </c>
      <c r="G16" s="17" t="s">
        <v>114</v>
      </c>
      <c r="H16" s="12">
        <v>8</v>
      </c>
    </row>
    <row r="17" spans="2:8" ht="33" customHeight="1" x14ac:dyDescent="0.4">
      <c r="B17" s="17" t="s">
        <v>109</v>
      </c>
      <c r="C17" s="18" t="s">
        <v>115</v>
      </c>
      <c r="D17" s="17" t="s">
        <v>116</v>
      </c>
      <c r="E17" s="17" t="s">
        <v>112</v>
      </c>
      <c r="F17" s="17" t="s">
        <v>113</v>
      </c>
      <c r="G17" s="17" t="s">
        <v>117</v>
      </c>
      <c r="H17" s="12">
        <v>9</v>
      </c>
    </row>
    <row r="18" spans="2:8" ht="33" customHeight="1" x14ac:dyDescent="0.4">
      <c r="B18" s="17" t="s">
        <v>109</v>
      </c>
      <c r="C18" s="18" t="s">
        <v>118</v>
      </c>
      <c r="D18" s="17" t="s">
        <v>119</v>
      </c>
      <c r="E18" s="17" t="s">
        <v>112</v>
      </c>
      <c r="F18" s="17" t="s">
        <v>113</v>
      </c>
      <c r="G18" s="17" t="s">
        <v>120</v>
      </c>
      <c r="H18" s="12">
        <v>10</v>
      </c>
    </row>
    <row r="19" spans="2:8" ht="33" customHeight="1" x14ac:dyDescent="0.4">
      <c r="B19" s="17" t="s">
        <v>121</v>
      </c>
      <c r="C19" s="18" t="s">
        <v>122</v>
      </c>
      <c r="D19" s="17" t="s">
        <v>123</v>
      </c>
      <c r="E19" s="17" t="s">
        <v>124</v>
      </c>
      <c r="F19" s="17" t="s">
        <v>125</v>
      </c>
      <c r="G19" s="17" t="s">
        <v>89</v>
      </c>
      <c r="H19" s="12">
        <v>11</v>
      </c>
    </row>
    <row r="20" spans="2:8" ht="33" customHeight="1" x14ac:dyDescent="0.4">
      <c r="B20" s="17" t="s">
        <v>121</v>
      </c>
      <c r="C20" s="18" t="s">
        <v>126</v>
      </c>
      <c r="D20" s="17" t="s">
        <v>127</v>
      </c>
      <c r="E20" s="17" t="s">
        <v>124</v>
      </c>
      <c r="F20" s="17" t="s">
        <v>125</v>
      </c>
      <c r="G20" s="17" t="s">
        <v>128</v>
      </c>
      <c r="H20" s="12">
        <v>12</v>
      </c>
    </row>
    <row r="21" spans="2:8" ht="33" customHeight="1" x14ac:dyDescent="0.4">
      <c r="B21" s="17" t="s">
        <v>121</v>
      </c>
      <c r="C21" s="18" t="s">
        <v>129</v>
      </c>
      <c r="D21" s="17" t="s">
        <v>130</v>
      </c>
      <c r="E21" s="17" t="s">
        <v>131</v>
      </c>
      <c r="F21" s="17" t="s">
        <v>132</v>
      </c>
      <c r="G21" s="17" t="s">
        <v>133</v>
      </c>
      <c r="H21" s="12">
        <v>13</v>
      </c>
    </row>
    <row r="22" spans="2:8" ht="33" customHeight="1" x14ac:dyDescent="0.4">
      <c r="B22" s="17" t="s">
        <v>121</v>
      </c>
      <c r="C22" s="18" t="s">
        <v>134</v>
      </c>
      <c r="D22" s="17" t="s">
        <v>135</v>
      </c>
      <c r="E22" s="17" t="s">
        <v>131</v>
      </c>
      <c r="F22" s="17" t="s">
        <v>132</v>
      </c>
      <c r="G22" s="17" t="s">
        <v>136</v>
      </c>
      <c r="H22" s="12">
        <v>14</v>
      </c>
    </row>
    <row r="23" spans="2:8" ht="33" customHeight="1" x14ac:dyDescent="0.4">
      <c r="B23" s="17" t="s">
        <v>121</v>
      </c>
      <c r="C23" s="18" t="s">
        <v>137</v>
      </c>
      <c r="D23" s="17" t="s">
        <v>138</v>
      </c>
      <c r="E23" s="17" t="s">
        <v>131</v>
      </c>
      <c r="F23" s="17" t="s">
        <v>132</v>
      </c>
      <c r="G23" s="17" t="s">
        <v>139</v>
      </c>
      <c r="H23" s="12">
        <v>15</v>
      </c>
    </row>
    <row r="24" spans="2:8" ht="33" customHeight="1" x14ac:dyDescent="0.4">
      <c r="B24" s="17" t="s">
        <v>121</v>
      </c>
      <c r="C24" s="18" t="s">
        <v>140</v>
      </c>
      <c r="D24" s="17" t="s">
        <v>141</v>
      </c>
      <c r="E24" s="17" t="s">
        <v>131</v>
      </c>
      <c r="F24" s="17" t="s">
        <v>132</v>
      </c>
      <c r="G24" s="17" t="s">
        <v>58</v>
      </c>
      <c r="H24" s="12">
        <v>16</v>
      </c>
    </row>
    <row r="25" spans="2:8" ht="33" customHeight="1" x14ac:dyDescent="0.4">
      <c r="B25" s="17" t="s">
        <v>121</v>
      </c>
      <c r="C25" s="18" t="s">
        <v>142</v>
      </c>
      <c r="D25" s="17" t="s">
        <v>143</v>
      </c>
      <c r="E25" s="17" t="s">
        <v>131</v>
      </c>
      <c r="F25" s="17" t="s">
        <v>132</v>
      </c>
      <c r="G25" s="17" t="s">
        <v>144</v>
      </c>
      <c r="H25" s="12">
        <v>17</v>
      </c>
    </row>
    <row r="26" spans="2:8" ht="33" customHeight="1" x14ac:dyDescent="0.4">
      <c r="B26" s="17" t="s">
        <v>121</v>
      </c>
      <c r="C26" s="18" t="s">
        <v>145</v>
      </c>
      <c r="D26" s="17" t="s">
        <v>146</v>
      </c>
      <c r="E26" s="17" t="s">
        <v>131</v>
      </c>
      <c r="F26" s="17" t="s">
        <v>132</v>
      </c>
      <c r="G26" s="17" t="s">
        <v>147</v>
      </c>
      <c r="H26" s="12">
        <v>18</v>
      </c>
    </row>
    <row r="27" spans="2:8" ht="33" customHeight="1" x14ac:dyDescent="0.4">
      <c r="B27" s="17" t="s">
        <v>121</v>
      </c>
      <c r="C27" s="18" t="s">
        <v>148</v>
      </c>
      <c r="D27" s="17" t="s">
        <v>149</v>
      </c>
      <c r="E27" s="17" t="s">
        <v>131</v>
      </c>
      <c r="F27" s="17" t="s">
        <v>132</v>
      </c>
      <c r="G27" s="17" t="s">
        <v>52</v>
      </c>
      <c r="H27" s="12">
        <v>19</v>
      </c>
    </row>
    <row r="28" spans="2:8" ht="33" customHeight="1" x14ac:dyDescent="0.4">
      <c r="B28" s="17" t="s">
        <v>121</v>
      </c>
      <c r="C28" s="18" t="s">
        <v>150</v>
      </c>
      <c r="D28" s="17" t="s">
        <v>151</v>
      </c>
      <c r="E28" s="17" t="s">
        <v>131</v>
      </c>
      <c r="F28" s="17" t="s">
        <v>132</v>
      </c>
      <c r="G28" s="17" t="s">
        <v>152</v>
      </c>
      <c r="H28" s="12">
        <v>20</v>
      </c>
    </row>
    <row r="29" spans="2:8" ht="33" customHeight="1" x14ac:dyDescent="0.4">
      <c r="B29" s="17" t="s">
        <v>121</v>
      </c>
      <c r="C29" s="18" t="s">
        <v>153</v>
      </c>
      <c r="D29" s="17" t="s">
        <v>154</v>
      </c>
      <c r="E29" s="17" t="s">
        <v>131</v>
      </c>
      <c r="F29" s="17" t="s">
        <v>132</v>
      </c>
      <c r="G29" s="17" t="s">
        <v>49</v>
      </c>
      <c r="H29" s="12">
        <v>21</v>
      </c>
    </row>
    <row r="30" spans="2:8" ht="33" customHeight="1" x14ac:dyDescent="0.4">
      <c r="B30" s="17" t="s">
        <v>121</v>
      </c>
      <c r="C30" s="18" t="s">
        <v>155</v>
      </c>
      <c r="D30" s="17" t="s">
        <v>156</v>
      </c>
      <c r="E30" s="17" t="s">
        <v>131</v>
      </c>
      <c r="F30" s="17" t="s">
        <v>132</v>
      </c>
      <c r="G30" s="17" t="s">
        <v>120</v>
      </c>
      <c r="H30" s="12">
        <v>22</v>
      </c>
    </row>
    <row r="31" spans="2:8" ht="33" customHeight="1" x14ac:dyDescent="0.4">
      <c r="B31" s="17" t="s">
        <v>121</v>
      </c>
      <c r="C31" s="18" t="s">
        <v>157</v>
      </c>
      <c r="D31" s="17" t="s">
        <v>158</v>
      </c>
      <c r="E31" s="17" t="s">
        <v>131</v>
      </c>
      <c r="F31" s="17" t="s">
        <v>132</v>
      </c>
      <c r="G31" s="17" t="s">
        <v>89</v>
      </c>
      <c r="H31" s="12">
        <v>23</v>
      </c>
    </row>
    <row r="32" spans="2:8" ht="33" customHeight="1" x14ac:dyDescent="0.4">
      <c r="B32" s="17" t="s">
        <v>159</v>
      </c>
      <c r="C32" s="18" t="s">
        <v>160</v>
      </c>
      <c r="D32" s="17" t="s">
        <v>161</v>
      </c>
      <c r="E32" s="17" t="s">
        <v>162</v>
      </c>
      <c r="F32" s="17" t="s">
        <v>163</v>
      </c>
      <c r="G32" s="17" t="s">
        <v>147</v>
      </c>
      <c r="H32" s="12">
        <v>24</v>
      </c>
    </row>
    <row r="33" spans="2:8" ht="33" customHeight="1" x14ac:dyDescent="0.4">
      <c r="B33" s="17" t="s">
        <v>159</v>
      </c>
      <c r="C33" s="18" t="s">
        <v>164</v>
      </c>
      <c r="D33" s="17" t="s">
        <v>165</v>
      </c>
      <c r="E33" s="17" t="s">
        <v>166</v>
      </c>
      <c r="F33" s="17" t="s">
        <v>167</v>
      </c>
      <c r="G33" s="17" t="s">
        <v>168</v>
      </c>
      <c r="H33" s="12">
        <v>25</v>
      </c>
    </row>
    <row r="34" spans="2:8" ht="33" customHeight="1" x14ac:dyDescent="0.4">
      <c r="B34" s="17" t="s">
        <v>159</v>
      </c>
      <c r="C34" s="18" t="s">
        <v>169</v>
      </c>
      <c r="D34" s="17" t="s">
        <v>170</v>
      </c>
      <c r="E34" s="17" t="s">
        <v>166</v>
      </c>
      <c r="F34" s="17" t="s">
        <v>167</v>
      </c>
      <c r="G34" s="17" t="s">
        <v>171</v>
      </c>
      <c r="H34" s="12">
        <v>42</v>
      </c>
    </row>
    <row r="35" spans="2:8" ht="33" customHeight="1" x14ac:dyDescent="0.4">
      <c r="B35" s="17" t="s">
        <v>159</v>
      </c>
      <c r="C35" s="18" t="s">
        <v>172</v>
      </c>
      <c r="D35" s="17" t="s">
        <v>173</v>
      </c>
      <c r="E35" s="17" t="s">
        <v>174</v>
      </c>
      <c r="F35" s="17" t="s">
        <v>175</v>
      </c>
      <c r="G35" s="17" t="s">
        <v>152</v>
      </c>
      <c r="H35" s="12">
        <v>41</v>
      </c>
    </row>
    <row r="36" spans="2:8" ht="33" customHeight="1" x14ac:dyDescent="0.4">
      <c r="B36" s="17" t="s">
        <v>159</v>
      </c>
      <c r="C36" s="18" t="s">
        <v>176</v>
      </c>
      <c r="D36" s="17" t="s">
        <v>177</v>
      </c>
      <c r="E36" s="17" t="s">
        <v>178</v>
      </c>
      <c r="F36" s="17" t="s">
        <v>179</v>
      </c>
      <c r="G36" s="17" t="s">
        <v>180</v>
      </c>
      <c r="H36" s="12">
        <v>46</v>
      </c>
    </row>
    <row r="37" spans="2:8" ht="33" customHeight="1" x14ac:dyDescent="0.4">
      <c r="B37" s="17" t="s">
        <v>159</v>
      </c>
      <c r="C37" s="18" t="s">
        <v>181</v>
      </c>
      <c r="D37" s="17" t="s">
        <v>182</v>
      </c>
      <c r="E37" s="17" t="s">
        <v>178</v>
      </c>
      <c r="F37" s="17" t="s">
        <v>179</v>
      </c>
      <c r="G37" s="17" t="s">
        <v>136</v>
      </c>
      <c r="H37" s="12">
        <v>45</v>
      </c>
    </row>
    <row r="38" spans="2:8" ht="33" customHeight="1" x14ac:dyDescent="0.4">
      <c r="B38" s="17" t="s">
        <v>159</v>
      </c>
      <c r="C38" s="18" t="s">
        <v>183</v>
      </c>
      <c r="D38" s="17" t="s">
        <v>184</v>
      </c>
      <c r="E38" s="17" t="s">
        <v>178</v>
      </c>
      <c r="F38" s="17" t="s">
        <v>179</v>
      </c>
      <c r="G38" s="17" t="s">
        <v>128</v>
      </c>
      <c r="H38" s="12">
        <v>43</v>
      </c>
    </row>
    <row r="39" spans="2:8" ht="33" customHeight="1" x14ac:dyDescent="0.4">
      <c r="B39" s="18" t="s">
        <v>159</v>
      </c>
      <c r="C39" s="18" t="s">
        <v>185</v>
      </c>
      <c r="D39" s="17" t="s">
        <v>186</v>
      </c>
      <c r="E39" s="17" t="s">
        <v>178</v>
      </c>
      <c r="F39" s="17" t="s">
        <v>179</v>
      </c>
      <c r="G39" s="17" t="s">
        <v>89</v>
      </c>
      <c r="H39" s="12">
        <v>44</v>
      </c>
    </row>
    <row r="40" spans="2:8" ht="33" customHeight="1" x14ac:dyDescent="0.4">
      <c r="B40" s="18" t="s">
        <v>187</v>
      </c>
      <c r="C40" s="18" t="s">
        <v>188</v>
      </c>
      <c r="D40" s="17" t="s">
        <v>189</v>
      </c>
      <c r="E40" s="17" t="s">
        <v>190</v>
      </c>
      <c r="F40" s="17" t="s">
        <v>191</v>
      </c>
      <c r="G40" s="17" t="s">
        <v>108</v>
      </c>
      <c r="H40" s="12">
        <v>35</v>
      </c>
    </row>
    <row r="41" spans="2:8" ht="33" customHeight="1" x14ac:dyDescent="0.4">
      <c r="B41" s="17" t="s">
        <v>187</v>
      </c>
      <c r="C41" s="18" t="s">
        <v>192</v>
      </c>
      <c r="D41" s="17" t="s">
        <v>193</v>
      </c>
      <c r="E41" s="17" t="s">
        <v>194</v>
      </c>
      <c r="F41" s="17" t="s">
        <v>195</v>
      </c>
      <c r="G41" s="17" t="s">
        <v>52</v>
      </c>
      <c r="H41" s="12">
        <v>26</v>
      </c>
    </row>
    <row r="42" spans="2:8" ht="33" customHeight="1" x14ac:dyDescent="0.4">
      <c r="B42" s="17" t="s">
        <v>187</v>
      </c>
      <c r="C42" s="18" t="s">
        <v>196</v>
      </c>
      <c r="D42" s="17" t="s">
        <v>197</v>
      </c>
      <c r="E42" s="17" t="s">
        <v>194</v>
      </c>
      <c r="F42" s="17" t="s">
        <v>195</v>
      </c>
      <c r="G42" s="17" t="s">
        <v>108</v>
      </c>
      <c r="H42" s="12">
        <v>27</v>
      </c>
    </row>
    <row r="43" spans="2:8" ht="33" customHeight="1" x14ac:dyDescent="0.4">
      <c r="B43" s="17" t="s">
        <v>187</v>
      </c>
      <c r="C43" s="18" t="s">
        <v>198</v>
      </c>
      <c r="D43" s="17" t="s">
        <v>199</v>
      </c>
      <c r="E43" s="17" t="s">
        <v>200</v>
      </c>
      <c r="F43" s="17" t="s">
        <v>201</v>
      </c>
      <c r="G43" s="17" t="s">
        <v>147</v>
      </c>
      <c r="H43" s="12">
        <v>33</v>
      </c>
    </row>
    <row r="44" spans="2:8" ht="33" customHeight="1" x14ac:dyDescent="0.4">
      <c r="B44" s="17" t="s">
        <v>187</v>
      </c>
      <c r="C44" s="18" t="s">
        <v>202</v>
      </c>
      <c r="D44" s="17" t="s">
        <v>203</v>
      </c>
      <c r="E44" s="17" t="s">
        <v>200</v>
      </c>
      <c r="F44" s="17" t="s">
        <v>201</v>
      </c>
      <c r="G44" s="17" t="s">
        <v>152</v>
      </c>
      <c r="H44" s="12">
        <v>34</v>
      </c>
    </row>
    <row r="45" spans="2:8" ht="33" customHeight="1" x14ac:dyDescent="0.4">
      <c r="B45" s="17" t="s">
        <v>187</v>
      </c>
      <c r="C45" s="18" t="s">
        <v>204</v>
      </c>
      <c r="D45" s="17" t="s">
        <v>205</v>
      </c>
      <c r="E45" s="17" t="s">
        <v>206</v>
      </c>
      <c r="F45" s="17" t="s">
        <v>207</v>
      </c>
      <c r="G45" s="17" t="s">
        <v>208</v>
      </c>
      <c r="H45" s="12">
        <v>28</v>
      </c>
    </row>
    <row r="46" spans="2:8" ht="33" customHeight="1" x14ac:dyDescent="0.4">
      <c r="B46" s="17" t="s">
        <v>187</v>
      </c>
      <c r="C46" s="18" t="s">
        <v>209</v>
      </c>
      <c r="D46" s="17" t="s">
        <v>210</v>
      </c>
      <c r="E46" s="17" t="s">
        <v>211</v>
      </c>
      <c r="F46" s="17" t="s">
        <v>212</v>
      </c>
      <c r="G46" s="17" t="s">
        <v>213</v>
      </c>
      <c r="H46" s="12">
        <v>40</v>
      </c>
    </row>
    <row r="47" spans="2:8" ht="33" customHeight="1" x14ac:dyDescent="0.4">
      <c r="B47" s="17" t="s">
        <v>187</v>
      </c>
      <c r="C47" s="18" t="s">
        <v>214</v>
      </c>
      <c r="D47" s="17" t="s">
        <v>215</v>
      </c>
      <c r="E47" s="17" t="s">
        <v>211</v>
      </c>
      <c r="F47" s="17" t="s">
        <v>212</v>
      </c>
      <c r="G47" s="17" t="s">
        <v>216</v>
      </c>
      <c r="H47" s="12">
        <v>39</v>
      </c>
    </row>
    <row r="70" spans="2:2" ht="33" customHeight="1" x14ac:dyDescent="0.4">
      <c r="B70" s="18"/>
    </row>
    <row r="71" spans="2:2" ht="33" customHeight="1" x14ac:dyDescent="0.4">
      <c r="B71" s="18"/>
    </row>
    <row r="108" spans="3:3" ht="33" customHeight="1" x14ac:dyDescent="0.4">
      <c r="C108" s="19"/>
    </row>
    <row r="109" spans="3:3" ht="33" customHeight="1" x14ac:dyDescent="0.4">
      <c r="C109" s="19"/>
    </row>
    <row r="110" spans="3:3" ht="33" customHeight="1" x14ac:dyDescent="0.4">
      <c r="C110" s="19"/>
    </row>
    <row r="111" spans="3:3" ht="33" customHeight="1" x14ac:dyDescent="0.4">
      <c r="C111" s="19"/>
    </row>
    <row r="112" spans="3:3" ht="33" customHeight="1" x14ac:dyDescent="0.4">
      <c r="C112" s="19"/>
    </row>
    <row r="113" spans="2:5" ht="33" customHeight="1" x14ac:dyDescent="0.4">
      <c r="C113" s="19"/>
    </row>
    <row r="114" spans="2:5" ht="33" customHeight="1" x14ac:dyDescent="0.4">
      <c r="C114" s="19"/>
    </row>
    <row r="122" spans="2:5" ht="33" customHeight="1" x14ac:dyDescent="0.4">
      <c r="B122" s="20"/>
      <c r="C122" s="20"/>
      <c r="D122" s="21"/>
      <c r="E122" s="19"/>
    </row>
    <row r="123" spans="2:5" ht="33" customHeight="1" x14ac:dyDescent="0.4">
      <c r="B123" s="20"/>
      <c r="C123" s="20"/>
      <c r="D123" s="21"/>
      <c r="E123" s="19"/>
    </row>
    <row r="124" spans="2:5" ht="33" customHeight="1" x14ac:dyDescent="0.4">
      <c r="B124" s="20"/>
      <c r="C124" s="20"/>
      <c r="D124" s="21"/>
      <c r="E124" s="19"/>
    </row>
    <row r="125" spans="2:5" ht="33" customHeight="1" x14ac:dyDescent="0.4">
      <c r="B125" s="20"/>
      <c r="C125" s="20"/>
      <c r="D125" s="21"/>
      <c r="E125" s="19"/>
    </row>
    <row r="126" spans="2:5" ht="33" customHeight="1" x14ac:dyDescent="0.4">
      <c r="B126" s="20"/>
      <c r="C126" s="20"/>
      <c r="D126" s="21"/>
      <c r="E126" s="19"/>
    </row>
    <row r="178" spans="6:6" ht="33" customHeight="1" x14ac:dyDescent="0.4">
      <c r="F178" s="22"/>
    </row>
  </sheetData>
  <sheetProtection algorithmName="SHA-512" hashValue="KumjVBN01on3nxDVWMsynBB3q1/eR6Hckw1fis4QzFPAk5F8k+iZZ2Rh1PLWKP5w4Q2qlaDvJKa0o+oAUtaWMg==" saltValue="1F5nvzLPA2/eNdU0DyTS2w==" spinCount="100000" sheet="1" objects="1" scenarios="1" selectLockedCells="1"/>
  <phoneticPr fontId="2"/>
  <dataValidations count="1">
    <dataValidation type="list" allowBlank="1" showInputMessage="1" showErrorMessage="1" sqref="A2:A1048576" xr:uid="{39FB14CA-EE4F-4368-8BA7-5A32B197D8CC}">
      <formula1>"　,〇"</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CC3F9-6183-47C7-968E-BB3885E4133E}">
  <sheetPr codeName="Sheet2"/>
  <dimension ref="A1:E206"/>
  <sheetViews>
    <sheetView workbookViewId="0">
      <selection activeCell="A30" sqref="A30"/>
    </sheetView>
  </sheetViews>
  <sheetFormatPr defaultRowHeight="18.75" x14ac:dyDescent="0.4"/>
  <cols>
    <col min="1" max="1" width="41.875" style="11" customWidth="1"/>
  </cols>
  <sheetData>
    <row r="1" spans="1:5" x14ac:dyDescent="0.4">
      <c r="A1" s="7">
        <f>COUNTIF(検査箇所一覧表!A:A,"〇")</f>
        <v>0</v>
      </c>
      <c r="B1" s="8">
        <f>COUNTA(医療機関情報!B6)+COUNTA(医療機関情報!B18:B23)+COUNTA(医療機関情報!B30:B35)</f>
        <v>2</v>
      </c>
      <c r="D1" t="str">
        <f>IFERROR(IF(FIND("@",医療機関情報!$B$6),"Yes"),"No")</f>
        <v>No</v>
      </c>
      <c r="E1" t="s">
        <v>217</v>
      </c>
    </row>
    <row r="2" spans="1:5" x14ac:dyDescent="0.4">
      <c r="A2" s="7"/>
      <c r="B2">
        <f>COUNTIF(B26:B28,"TRUE")</f>
        <v>0</v>
      </c>
      <c r="D2" t="str">
        <f>IFERROR(IF(FIND("%",医療機関情報!$B$6),"Yes"),"No")</f>
        <v>No</v>
      </c>
      <c r="E2" t="s">
        <v>218</v>
      </c>
    </row>
    <row r="3" spans="1:5" x14ac:dyDescent="0.4">
      <c r="A3"/>
      <c r="B3" s="8">
        <f>SUM(B1:B2)</f>
        <v>2</v>
      </c>
      <c r="D3" t="str">
        <f>IFERROR(IF(FIND("#",医療機関情報!$B$6),"Yes"),"No")</f>
        <v>No</v>
      </c>
      <c r="E3" t="s">
        <v>219</v>
      </c>
    </row>
    <row r="4" spans="1:5" x14ac:dyDescent="0.4">
      <c r="A4"/>
      <c r="B4" s="8"/>
      <c r="D4" t="str">
        <f>IFERROR(IF(FIND("-",医療機関情報!$B$6),"Yes"),"No")</f>
        <v>No</v>
      </c>
      <c r="E4" t="s">
        <v>220</v>
      </c>
    </row>
    <row r="5" spans="1:5" x14ac:dyDescent="0.4">
      <c r="A5"/>
      <c r="D5" t="str">
        <f>IFERROR(IF(FIND(".",医療機関情報!$B$6),"Yes"),"No")</f>
        <v>No</v>
      </c>
      <c r="E5" t="s">
        <v>221</v>
      </c>
    </row>
    <row r="6" spans="1:5" x14ac:dyDescent="0.4">
      <c r="A6"/>
      <c r="D6" t="str">
        <f>IFERROR(IF(FIND("?",医療機関情報!$B$6),"Yes"),"No")</f>
        <v>No</v>
      </c>
      <c r="E6" t="s">
        <v>222</v>
      </c>
    </row>
    <row r="7" spans="1:5" x14ac:dyDescent="0.4">
      <c r="A7"/>
      <c r="D7" t="str">
        <f>IFERROR(IF(FIND("(",医療機関情報!$B$6),"Yes"),"No")</f>
        <v>No</v>
      </c>
      <c r="E7" t="s">
        <v>223</v>
      </c>
    </row>
    <row r="8" spans="1:5" x14ac:dyDescent="0.4">
      <c r="A8"/>
      <c r="D8" t="str">
        <f>IFERROR(IF(FIND(")",医療機関情報!$B$6),"Yes"),"No")</f>
        <v>No</v>
      </c>
      <c r="E8" t="s">
        <v>224</v>
      </c>
    </row>
    <row r="9" spans="1:5" x14ac:dyDescent="0.4">
      <c r="A9"/>
      <c r="D9" t="str">
        <f>IFERROR(IF(FIND("[",医療機関情報!$B$6),"Yes"),"No")</f>
        <v>No</v>
      </c>
      <c r="E9" t="s">
        <v>225</v>
      </c>
    </row>
    <row r="10" spans="1:5" x14ac:dyDescent="0.4">
      <c r="A10"/>
      <c r="D10" t="str">
        <f>IFERROR(IF(FIND("]",医療機関情報!$B$6),"Yes"),"No")</f>
        <v>No</v>
      </c>
      <c r="E10" t="s">
        <v>226</v>
      </c>
    </row>
    <row r="11" spans="1:5" x14ac:dyDescent="0.4">
      <c r="A11"/>
      <c r="D11" t="str">
        <f>IFERROR(IF(FIND("/",医療機関情報!$B$6),"Yes"),"No")</f>
        <v>No</v>
      </c>
      <c r="E11" t="s">
        <v>227</v>
      </c>
    </row>
    <row r="12" spans="1:5" x14ac:dyDescent="0.4">
      <c r="A12"/>
      <c r="D12" t="str">
        <f>IFERROR(IF(FIND("\",医療機関情報!$B$6),"Yes"),"No")</f>
        <v>No</v>
      </c>
      <c r="E12" t="s">
        <v>228</v>
      </c>
    </row>
    <row r="13" spans="1:5" x14ac:dyDescent="0.4">
      <c r="A13"/>
      <c r="D13" t="str">
        <f>IFERROR(IF(FIND("=",医療機関情報!$B$6),"Yes"),"No")</f>
        <v>No</v>
      </c>
      <c r="E13" t="s">
        <v>229</v>
      </c>
    </row>
    <row r="14" spans="1:5" x14ac:dyDescent="0.4">
      <c r="A14"/>
      <c r="D14" t="str">
        <f>IFERROR(IF(FIND("+",医療機関情報!$B$6),"Yes"),"No")</f>
        <v>No</v>
      </c>
      <c r="E14" t="s">
        <v>230</v>
      </c>
    </row>
    <row r="15" spans="1:5" x14ac:dyDescent="0.4">
      <c r="A15"/>
      <c r="D15" t="str">
        <f>IFERROR(IF(FIND("&lt;",医療機関情報!$B$6),"Yes"),"No")</f>
        <v>No</v>
      </c>
      <c r="E15" t="s">
        <v>231</v>
      </c>
    </row>
    <row r="16" spans="1:5" x14ac:dyDescent="0.4">
      <c r="A16"/>
      <c r="D16" t="str">
        <f>IFERROR(IF(FIND("&gt;",医療機関情報!$B$6),"Yes"),"No")</f>
        <v>No</v>
      </c>
      <c r="E16" t="s">
        <v>232</v>
      </c>
    </row>
    <row r="17" spans="1:5" x14ac:dyDescent="0.4">
      <c r="A17"/>
      <c r="D17" t="str">
        <f>IFERROR(IF(FIND(":",医療機関情報!$B$6),"Yes"),"No")</f>
        <v>No</v>
      </c>
      <c r="E17" t="s">
        <v>233</v>
      </c>
    </row>
    <row r="18" spans="1:5" x14ac:dyDescent="0.4">
      <c r="A18"/>
      <c r="D18" t="str">
        <f>IFERROR(IF(FIND(";",医療機関情報!$B$6),"Yes"),"No")</f>
        <v>No</v>
      </c>
      <c r="E18" t="s">
        <v>234</v>
      </c>
    </row>
    <row r="19" spans="1:5" x14ac:dyDescent="0.4">
      <c r="A19"/>
      <c r="D19" t="str">
        <f>IFERROR(IF(FIND("""",医療機関情報!$B$6),"Yes"),"No")</f>
        <v>No</v>
      </c>
      <c r="E19" t="s">
        <v>235</v>
      </c>
    </row>
    <row r="20" spans="1:5" x14ac:dyDescent="0.4">
      <c r="A20"/>
      <c r="D20" t="str">
        <f>IFERROR(IF(FIND(",",医療機関情報!$B$6),"Yes"),"No")</f>
        <v>No</v>
      </c>
      <c r="E20" s="9" t="s">
        <v>236</v>
      </c>
    </row>
    <row r="21" spans="1:5" x14ac:dyDescent="0.4">
      <c r="A21"/>
      <c r="D21" t="str">
        <f>IFERROR(IF(FIND("*",医療機関情報!$B$6),"Yes"),"No")</f>
        <v>No</v>
      </c>
      <c r="E21" t="s">
        <v>237</v>
      </c>
    </row>
    <row r="22" spans="1:5" x14ac:dyDescent="0.4">
      <c r="A22"/>
      <c r="D22" t="str">
        <f>IFERROR(IF(FIND("^",医療機関情報!$B$6),"Yes"),"No")</f>
        <v>No</v>
      </c>
      <c r="E22" t="s">
        <v>238</v>
      </c>
    </row>
    <row r="23" spans="1:5" x14ac:dyDescent="0.4">
      <c r="A23"/>
      <c r="D23" t="str">
        <f>IFERROR(IF(FIND("|",医療機関情報!$B$6),"Yes"),"No")</f>
        <v>No</v>
      </c>
      <c r="E23" t="s">
        <v>239</v>
      </c>
    </row>
    <row r="24" spans="1:5" x14ac:dyDescent="0.4">
      <c r="A24"/>
      <c r="D24" t="str">
        <f>IFERROR(IF(FIND("&amp;",医療機関情報!$B$6),"Yes"),"No")</f>
        <v>No</v>
      </c>
      <c r="E24" t="s">
        <v>240</v>
      </c>
    </row>
    <row r="25" spans="1:5" x14ac:dyDescent="0.4">
      <c r="A25"/>
      <c r="D25" t="str">
        <f>IFERROR(IF(FIND(".",医療機関情報!$B$6),"Yes"),"No")</f>
        <v>No</v>
      </c>
      <c r="E25" t="s">
        <v>221</v>
      </c>
    </row>
    <row r="26" spans="1:5" x14ac:dyDescent="0.4">
      <c r="A26"/>
      <c r="B26" t="b">
        <v>0</v>
      </c>
      <c r="D26" t="str">
        <f>IFERROR(IF(FIND("'",医療機関情報!$B$6),"Yes"),"No")</f>
        <v>No</v>
      </c>
      <c r="E26" s="9" t="s">
        <v>241</v>
      </c>
    </row>
    <row r="27" spans="1:5" x14ac:dyDescent="0.4">
      <c r="A27"/>
      <c r="B27" t="b">
        <v>0</v>
      </c>
      <c r="D27" t="str">
        <f>IFERROR(IF(FIND("_",医療機関情報!$B$6),"Yes"),"No")</f>
        <v>No</v>
      </c>
      <c r="E27" t="s">
        <v>242</v>
      </c>
    </row>
    <row r="28" spans="1:5" x14ac:dyDescent="0.4">
      <c r="A28"/>
      <c r="B28" t="b">
        <v>0</v>
      </c>
      <c r="D28" t="str">
        <f>IFERROR(IF(FIND(" ",医療機関情報!$B$6),"Yes"),"No")</f>
        <v>No</v>
      </c>
      <c r="E28" t="s">
        <v>243</v>
      </c>
    </row>
    <row r="29" spans="1:5" x14ac:dyDescent="0.4">
      <c r="A29"/>
      <c r="D29" t="str">
        <f>IF(LEFT(医療機関情報!B6,1)="0","Yes","No")</f>
        <v>No</v>
      </c>
      <c r="E29" t="s">
        <v>244</v>
      </c>
    </row>
    <row r="30" spans="1:5" x14ac:dyDescent="0.4">
      <c r="A30"/>
      <c r="D30">
        <f>COUNTIF(D1:D29,"Yes")</f>
        <v>0</v>
      </c>
    </row>
    <row r="31" spans="1:5" x14ac:dyDescent="0.4">
      <c r="A31"/>
    </row>
    <row r="32" spans="1:5" x14ac:dyDescent="0.4">
      <c r="A32"/>
    </row>
    <row r="33" spans="1:1" x14ac:dyDescent="0.4">
      <c r="A33"/>
    </row>
    <row r="34" spans="1:1" x14ac:dyDescent="0.4">
      <c r="A34"/>
    </row>
    <row r="35" spans="1:1" x14ac:dyDescent="0.4">
      <c r="A35"/>
    </row>
    <row r="36" spans="1:1" x14ac:dyDescent="0.4">
      <c r="A36"/>
    </row>
    <row r="37" spans="1:1" x14ac:dyDescent="0.4">
      <c r="A37"/>
    </row>
    <row r="38" spans="1:1" x14ac:dyDescent="0.4">
      <c r="A38"/>
    </row>
    <row r="39" spans="1:1" x14ac:dyDescent="0.4">
      <c r="A39"/>
    </row>
    <row r="40" spans="1:1" x14ac:dyDescent="0.4">
      <c r="A40"/>
    </row>
    <row r="41" spans="1:1" x14ac:dyDescent="0.4">
      <c r="A41"/>
    </row>
    <row r="42" spans="1:1" x14ac:dyDescent="0.4">
      <c r="A42"/>
    </row>
    <row r="43" spans="1:1" x14ac:dyDescent="0.4">
      <c r="A43"/>
    </row>
    <row r="44" spans="1:1" x14ac:dyDescent="0.4">
      <c r="A44"/>
    </row>
    <row r="45" spans="1:1" x14ac:dyDescent="0.4">
      <c r="A45"/>
    </row>
    <row r="46" spans="1:1" x14ac:dyDescent="0.4">
      <c r="A46"/>
    </row>
    <row r="47" spans="1:1" x14ac:dyDescent="0.4">
      <c r="A47"/>
    </row>
    <row r="48" spans="1:1" x14ac:dyDescent="0.4">
      <c r="A48"/>
    </row>
    <row r="49" spans="1:1" x14ac:dyDescent="0.4">
      <c r="A49"/>
    </row>
    <row r="50" spans="1:1" x14ac:dyDescent="0.4">
      <c r="A50"/>
    </row>
    <row r="51" spans="1:1" x14ac:dyDescent="0.4">
      <c r="A51"/>
    </row>
    <row r="52" spans="1:1" x14ac:dyDescent="0.4">
      <c r="A52" s="10"/>
    </row>
    <row r="53" spans="1:1" x14ac:dyDescent="0.4">
      <c r="A53" s="10"/>
    </row>
    <row r="54" spans="1:1" x14ac:dyDescent="0.4">
      <c r="A54" s="10"/>
    </row>
    <row r="55" spans="1:1" x14ac:dyDescent="0.4">
      <c r="A55" s="10"/>
    </row>
    <row r="56" spans="1:1" x14ac:dyDescent="0.4">
      <c r="A56"/>
    </row>
    <row r="57" spans="1:1" x14ac:dyDescent="0.4">
      <c r="A57"/>
    </row>
    <row r="58" spans="1:1" x14ac:dyDescent="0.4">
      <c r="A58"/>
    </row>
    <row r="59" spans="1:1" x14ac:dyDescent="0.4">
      <c r="A59"/>
    </row>
    <row r="60" spans="1:1" x14ac:dyDescent="0.4">
      <c r="A60"/>
    </row>
    <row r="61" spans="1:1" x14ac:dyDescent="0.4">
      <c r="A61"/>
    </row>
    <row r="62" spans="1:1" x14ac:dyDescent="0.4">
      <c r="A62"/>
    </row>
    <row r="63" spans="1:1" x14ac:dyDescent="0.4">
      <c r="A63"/>
    </row>
    <row r="64" spans="1:1" x14ac:dyDescent="0.4">
      <c r="A64"/>
    </row>
    <row r="65" spans="1:1" x14ac:dyDescent="0.4">
      <c r="A65"/>
    </row>
    <row r="66" spans="1:1" x14ac:dyDescent="0.4">
      <c r="A66"/>
    </row>
    <row r="67" spans="1:1" x14ac:dyDescent="0.4">
      <c r="A67"/>
    </row>
    <row r="68" spans="1:1" x14ac:dyDescent="0.4">
      <c r="A68"/>
    </row>
    <row r="69" spans="1:1" x14ac:dyDescent="0.4">
      <c r="A69"/>
    </row>
    <row r="70" spans="1:1" x14ac:dyDescent="0.4">
      <c r="A70"/>
    </row>
    <row r="71" spans="1:1" x14ac:dyDescent="0.4">
      <c r="A71"/>
    </row>
    <row r="72" spans="1:1" x14ac:dyDescent="0.4">
      <c r="A72"/>
    </row>
    <row r="73" spans="1:1" x14ac:dyDescent="0.4">
      <c r="A73"/>
    </row>
    <row r="74" spans="1:1" x14ac:dyDescent="0.4">
      <c r="A74"/>
    </row>
    <row r="75" spans="1:1" x14ac:dyDescent="0.4">
      <c r="A75"/>
    </row>
    <row r="76" spans="1:1" x14ac:dyDescent="0.4">
      <c r="A76"/>
    </row>
    <row r="77" spans="1:1" x14ac:dyDescent="0.4">
      <c r="A77"/>
    </row>
    <row r="78" spans="1:1" x14ac:dyDescent="0.4">
      <c r="A78" s="10"/>
    </row>
    <row r="79" spans="1:1" x14ac:dyDescent="0.4">
      <c r="A79"/>
    </row>
    <row r="80" spans="1:1" x14ac:dyDescent="0.4">
      <c r="A80"/>
    </row>
    <row r="81" spans="1:1" x14ac:dyDescent="0.4">
      <c r="A81"/>
    </row>
    <row r="82" spans="1:1" x14ac:dyDescent="0.4">
      <c r="A82"/>
    </row>
    <row r="83" spans="1:1" x14ac:dyDescent="0.4">
      <c r="A83"/>
    </row>
    <row r="84" spans="1:1" x14ac:dyDescent="0.4">
      <c r="A84"/>
    </row>
    <row r="85" spans="1:1" x14ac:dyDescent="0.4">
      <c r="A85"/>
    </row>
    <row r="86" spans="1:1" x14ac:dyDescent="0.4">
      <c r="A86"/>
    </row>
    <row r="87" spans="1:1" x14ac:dyDescent="0.4">
      <c r="A87"/>
    </row>
    <row r="88" spans="1:1" x14ac:dyDescent="0.4">
      <c r="A88"/>
    </row>
    <row r="89" spans="1:1" x14ac:dyDescent="0.4">
      <c r="A89"/>
    </row>
    <row r="90" spans="1:1" x14ac:dyDescent="0.4">
      <c r="A90"/>
    </row>
    <row r="91" spans="1:1" x14ac:dyDescent="0.4">
      <c r="A91"/>
    </row>
    <row r="92" spans="1:1" x14ac:dyDescent="0.4">
      <c r="A92"/>
    </row>
    <row r="93" spans="1:1" x14ac:dyDescent="0.4">
      <c r="A93"/>
    </row>
    <row r="94" spans="1:1" x14ac:dyDescent="0.4">
      <c r="A94"/>
    </row>
    <row r="95" spans="1:1" x14ac:dyDescent="0.4">
      <c r="A95"/>
    </row>
    <row r="96" spans="1:1" x14ac:dyDescent="0.4">
      <c r="A96"/>
    </row>
    <row r="97" spans="1:1" x14ac:dyDescent="0.4">
      <c r="A97"/>
    </row>
    <row r="98" spans="1:1" x14ac:dyDescent="0.4">
      <c r="A98"/>
    </row>
    <row r="99" spans="1:1" x14ac:dyDescent="0.4">
      <c r="A99"/>
    </row>
    <row r="100" spans="1:1" x14ac:dyDescent="0.4">
      <c r="A100"/>
    </row>
    <row r="101" spans="1:1" x14ac:dyDescent="0.4">
      <c r="A101"/>
    </row>
    <row r="102" spans="1:1" x14ac:dyDescent="0.4">
      <c r="A102"/>
    </row>
    <row r="103" spans="1:1" x14ac:dyDescent="0.4">
      <c r="A103"/>
    </row>
    <row r="104" spans="1:1" x14ac:dyDescent="0.4">
      <c r="A104"/>
    </row>
    <row r="105" spans="1:1" x14ac:dyDescent="0.4">
      <c r="A105"/>
    </row>
    <row r="106" spans="1:1" x14ac:dyDescent="0.4">
      <c r="A106"/>
    </row>
    <row r="107" spans="1:1" x14ac:dyDescent="0.4">
      <c r="A107"/>
    </row>
    <row r="108" spans="1:1" x14ac:dyDescent="0.4">
      <c r="A108"/>
    </row>
    <row r="109" spans="1:1" x14ac:dyDescent="0.4">
      <c r="A109"/>
    </row>
    <row r="110" spans="1:1" x14ac:dyDescent="0.4">
      <c r="A110"/>
    </row>
    <row r="111" spans="1:1" x14ac:dyDescent="0.4">
      <c r="A111"/>
    </row>
    <row r="112" spans="1:1" x14ac:dyDescent="0.4">
      <c r="A112"/>
    </row>
    <row r="113" spans="1:1" x14ac:dyDescent="0.4">
      <c r="A113"/>
    </row>
    <row r="114" spans="1:1" x14ac:dyDescent="0.4">
      <c r="A114"/>
    </row>
    <row r="115" spans="1:1" x14ac:dyDescent="0.4">
      <c r="A115"/>
    </row>
    <row r="116" spans="1:1" x14ac:dyDescent="0.4">
      <c r="A116"/>
    </row>
    <row r="117" spans="1:1" x14ac:dyDescent="0.4">
      <c r="A117"/>
    </row>
    <row r="118" spans="1:1" x14ac:dyDescent="0.4">
      <c r="A118"/>
    </row>
    <row r="119" spans="1:1" x14ac:dyDescent="0.4">
      <c r="A119"/>
    </row>
    <row r="120" spans="1:1" x14ac:dyDescent="0.4">
      <c r="A120"/>
    </row>
    <row r="121" spans="1:1" x14ac:dyDescent="0.4">
      <c r="A121"/>
    </row>
    <row r="122" spans="1:1" x14ac:dyDescent="0.4">
      <c r="A122"/>
    </row>
    <row r="123" spans="1:1" x14ac:dyDescent="0.4">
      <c r="A123"/>
    </row>
    <row r="124" spans="1:1" x14ac:dyDescent="0.4">
      <c r="A124"/>
    </row>
    <row r="125" spans="1:1" x14ac:dyDescent="0.4">
      <c r="A125"/>
    </row>
    <row r="126" spans="1:1" x14ac:dyDescent="0.4">
      <c r="A126"/>
    </row>
    <row r="127" spans="1:1" x14ac:dyDescent="0.4">
      <c r="A127"/>
    </row>
    <row r="128" spans="1:1" x14ac:dyDescent="0.4">
      <c r="A128"/>
    </row>
    <row r="129" spans="1:1" x14ac:dyDescent="0.4">
      <c r="A129"/>
    </row>
    <row r="130" spans="1:1" x14ac:dyDescent="0.4">
      <c r="A130"/>
    </row>
    <row r="131" spans="1:1" x14ac:dyDescent="0.4">
      <c r="A131"/>
    </row>
    <row r="132" spans="1:1" x14ac:dyDescent="0.4">
      <c r="A132"/>
    </row>
    <row r="133" spans="1:1" x14ac:dyDescent="0.4">
      <c r="A133"/>
    </row>
    <row r="134" spans="1:1" x14ac:dyDescent="0.4">
      <c r="A134"/>
    </row>
    <row r="135" spans="1:1" x14ac:dyDescent="0.4">
      <c r="A135"/>
    </row>
    <row r="136" spans="1:1" x14ac:dyDescent="0.4">
      <c r="A136"/>
    </row>
    <row r="137" spans="1:1" x14ac:dyDescent="0.4">
      <c r="A137"/>
    </row>
    <row r="138" spans="1:1" x14ac:dyDescent="0.4">
      <c r="A138"/>
    </row>
    <row r="139" spans="1:1" x14ac:dyDescent="0.4">
      <c r="A139"/>
    </row>
    <row r="140" spans="1:1" x14ac:dyDescent="0.4">
      <c r="A140"/>
    </row>
    <row r="141" spans="1:1" x14ac:dyDescent="0.4">
      <c r="A141"/>
    </row>
    <row r="142" spans="1:1" x14ac:dyDescent="0.4">
      <c r="A142"/>
    </row>
    <row r="143" spans="1:1" x14ac:dyDescent="0.4">
      <c r="A143"/>
    </row>
    <row r="144" spans="1:1" x14ac:dyDescent="0.4">
      <c r="A144"/>
    </row>
    <row r="145" spans="1:1" x14ac:dyDescent="0.4">
      <c r="A145"/>
    </row>
    <row r="146" spans="1:1" x14ac:dyDescent="0.4">
      <c r="A146"/>
    </row>
    <row r="147" spans="1:1" x14ac:dyDescent="0.4">
      <c r="A147"/>
    </row>
    <row r="148" spans="1:1" x14ac:dyDescent="0.4">
      <c r="A148"/>
    </row>
    <row r="149" spans="1:1" x14ac:dyDescent="0.4">
      <c r="A149"/>
    </row>
    <row r="150" spans="1:1" x14ac:dyDescent="0.4">
      <c r="A150"/>
    </row>
    <row r="151" spans="1:1" x14ac:dyDescent="0.4">
      <c r="A151"/>
    </row>
    <row r="152" spans="1:1" x14ac:dyDescent="0.4">
      <c r="A152"/>
    </row>
    <row r="153" spans="1:1" x14ac:dyDescent="0.4">
      <c r="A153"/>
    </row>
    <row r="154" spans="1:1" x14ac:dyDescent="0.4">
      <c r="A154"/>
    </row>
    <row r="155" spans="1:1" x14ac:dyDescent="0.4">
      <c r="A155"/>
    </row>
    <row r="156" spans="1:1" x14ac:dyDescent="0.4">
      <c r="A156"/>
    </row>
    <row r="157" spans="1:1" x14ac:dyDescent="0.4">
      <c r="A157"/>
    </row>
    <row r="158" spans="1:1" x14ac:dyDescent="0.4">
      <c r="A158"/>
    </row>
    <row r="159" spans="1:1" x14ac:dyDescent="0.4">
      <c r="A159"/>
    </row>
    <row r="160" spans="1:1" x14ac:dyDescent="0.4">
      <c r="A160"/>
    </row>
    <row r="161" spans="1:1" x14ac:dyDescent="0.4">
      <c r="A161"/>
    </row>
    <row r="162" spans="1:1" x14ac:dyDescent="0.4">
      <c r="A162"/>
    </row>
    <row r="163" spans="1:1" x14ac:dyDescent="0.4">
      <c r="A163"/>
    </row>
    <row r="164" spans="1:1" x14ac:dyDescent="0.4">
      <c r="A164"/>
    </row>
    <row r="165" spans="1:1" x14ac:dyDescent="0.4">
      <c r="A165"/>
    </row>
    <row r="166" spans="1:1" x14ac:dyDescent="0.4">
      <c r="A166"/>
    </row>
    <row r="167" spans="1:1" x14ac:dyDescent="0.4">
      <c r="A167"/>
    </row>
    <row r="168" spans="1:1" x14ac:dyDescent="0.4">
      <c r="A168"/>
    </row>
    <row r="169" spans="1:1" x14ac:dyDescent="0.4">
      <c r="A169"/>
    </row>
    <row r="170" spans="1:1" x14ac:dyDescent="0.4">
      <c r="A170"/>
    </row>
    <row r="171" spans="1:1" x14ac:dyDescent="0.4">
      <c r="A171"/>
    </row>
    <row r="172" spans="1:1" x14ac:dyDescent="0.4">
      <c r="A172"/>
    </row>
    <row r="173" spans="1:1" x14ac:dyDescent="0.4">
      <c r="A173"/>
    </row>
    <row r="174" spans="1:1" x14ac:dyDescent="0.4">
      <c r="A174"/>
    </row>
    <row r="175" spans="1:1" x14ac:dyDescent="0.4">
      <c r="A175"/>
    </row>
    <row r="176" spans="1:1" x14ac:dyDescent="0.4">
      <c r="A176"/>
    </row>
    <row r="177" spans="1:1" x14ac:dyDescent="0.4">
      <c r="A177"/>
    </row>
    <row r="178" spans="1:1" x14ac:dyDescent="0.4">
      <c r="A178"/>
    </row>
    <row r="179" spans="1:1" x14ac:dyDescent="0.4">
      <c r="A179"/>
    </row>
    <row r="180" spans="1:1" x14ac:dyDescent="0.4">
      <c r="A180"/>
    </row>
    <row r="181" spans="1:1" x14ac:dyDescent="0.4">
      <c r="A181"/>
    </row>
    <row r="182" spans="1:1" x14ac:dyDescent="0.4">
      <c r="A182"/>
    </row>
    <row r="183" spans="1:1" x14ac:dyDescent="0.4">
      <c r="A183"/>
    </row>
    <row r="184" spans="1:1" x14ac:dyDescent="0.4">
      <c r="A184"/>
    </row>
    <row r="185" spans="1:1" x14ac:dyDescent="0.4">
      <c r="A185"/>
    </row>
    <row r="186" spans="1:1" x14ac:dyDescent="0.4">
      <c r="A186"/>
    </row>
    <row r="187" spans="1:1" x14ac:dyDescent="0.4">
      <c r="A187"/>
    </row>
    <row r="188" spans="1:1" x14ac:dyDescent="0.4">
      <c r="A188"/>
    </row>
    <row r="189" spans="1:1" x14ac:dyDescent="0.4">
      <c r="A189"/>
    </row>
    <row r="190" spans="1:1" x14ac:dyDescent="0.4">
      <c r="A190"/>
    </row>
    <row r="191" spans="1:1" x14ac:dyDescent="0.4">
      <c r="A191"/>
    </row>
    <row r="192" spans="1:1" x14ac:dyDescent="0.4">
      <c r="A192"/>
    </row>
    <row r="193" spans="1:1" x14ac:dyDescent="0.4">
      <c r="A193"/>
    </row>
    <row r="194" spans="1:1" x14ac:dyDescent="0.4">
      <c r="A194"/>
    </row>
    <row r="195" spans="1:1" x14ac:dyDescent="0.4">
      <c r="A195"/>
    </row>
    <row r="196" spans="1:1" x14ac:dyDescent="0.4">
      <c r="A196"/>
    </row>
    <row r="197" spans="1:1" x14ac:dyDescent="0.4">
      <c r="A197"/>
    </row>
    <row r="198" spans="1:1" x14ac:dyDescent="0.4">
      <c r="A198"/>
    </row>
    <row r="199" spans="1:1" x14ac:dyDescent="0.4">
      <c r="A199"/>
    </row>
    <row r="200" spans="1:1" x14ac:dyDescent="0.4">
      <c r="A200"/>
    </row>
    <row r="201" spans="1:1" x14ac:dyDescent="0.4">
      <c r="A201"/>
    </row>
    <row r="202" spans="1:1" x14ac:dyDescent="0.4">
      <c r="A202"/>
    </row>
    <row r="203" spans="1:1" x14ac:dyDescent="0.4">
      <c r="A203"/>
    </row>
    <row r="204" spans="1:1" x14ac:dyDescent="0.4">
      <c r="A204"/>
    </row>
    <row r="205" spans="1:1" x14ac:dyDescent="0.4">
      <c r="A205"/>
    </row>
    <row r="206" spans="1:1" x14ac:dyDescent="0.4">
      <c r="A206"/>
    </row>
  </sheetData>
  <phoneticPr fontId="2"/>
  <conditionalFormatting sqref="A2:A3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医療機関情報</vt:lpstr>
      <vt:lpstr>検査箇所一覧表</vt:lpstr>
      <vt:lpstr>secret</vt:lpstr>
      <vt:lpstr>医療機関情報!Print_Area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淳一</dc:creator>
  <cp:lastModifiedBy>淳一 細川</cp:lastModifiedBy>
  <dcterms:created xsi:type="dcterms:W3CDTF">2023-09-15T02:07:25Z</dcterms:created>
  <dcterms:modified xsi:type="dcterms:W3CDTF">2023-09-15T02:13:01Z</dcterms:modified>
</cp:coreProperties>
</file>